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  <sheet name="SO 401" sheetId="3" r:id="rId3"/>
  </sheets>
  <definedNames/>
  <calcPr/>
  <webPublishing/>
</workbook>
</file>

<file path=xl/sharedStrings.xml><?xml version="1.0" encoding="utf-8"?>
<sst xmlns="http://schemas.openxmlformats.org/spreadsheetml/2006/main" count="780" uniqueCount="295">
  <si>
    <t>Firma: Ing. František Stráský - Ateliér SIS</t>
  </si>
  <si>
    <t>Rekapitulace ceny</t>
  </si>
  <si>
    <t>Stavba: 21013-81 - Chodník Pražská - Třeboň</t>
  </si>
  <si>
    <t xml:space="preserve">Varianta: var. 1 -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</si>
  <si>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</si>
  <si>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</si>
  <si>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</si>
  <si>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</si>
  <si>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</si>
  <si>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</si>
  <si>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</si>
  <si>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</si>
  <si>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</si>
  <si>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</si>
  <si>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</si>
  <si>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21013-81</t>
  </si>
  <si>
    <t>Chodník Pražská - Třeboň</t>
  </si>
  <si>
    <t>O</t>
  </si>
  <si>
    <t>Rozpočet:</t>
  </si>
  <si>
    <t>0,00</t>
  </si>
  <si>
    <t>15,00</t>
  </si>
  <si>
    <t>21,00</t>
  </si>
  <si>
    <t>3</t>
  </si>
  <si>
    <t>6</t>
  </si>
  <si>
    <t>2</t>
  </si>
  <si>
    <t>SO 101</t>
  </si>
  <si>
    <t>Společná stezka pro chodce a cyklisty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</si>
  <si>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</si>
  <si>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</si>
  <si>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</si>
  <si>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</si>
  <si>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</si>
  <si>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</si>
  <si>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</si>
  <si>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</si>
  <si>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</si>
  <si>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</si>
  <si>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</si>
  <si>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</si>
  <si>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</si>
  <si>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</si>
  <si>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</si>
  <si>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</si>
  <si>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</si>
  <si>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</si>
  <si>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</si>
  <si>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</si>
  <si>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a</t>
  </si>
  <si>
    <t>POPLATKY ZA SKLÁDKU</t>
  </si>
  <si>
    <t>T</t>
  </si>
  <si>
    <t>PP</t>
  </si>
  <si>
    <t>beton</t>
  </si>
  <si>
    <t>VV</t>
  </si>
  <si>
    <t>dle pol. 113158: 3,75*2,4=9,000 [A] 
dle pol. 113358: 132,0*2,4=316,800 [B] 
dle pol. 113488: 0,4*2,4=0,960 [C] 
Celkem: A+B+C=326,760 [D]</t>
  </si>
  <si>
    <t>b</t>
  </si>
  <si>
    <t>živice - předpoklad vybourání asfaltových vrstev v hodnotách PAU třídy ZAS-T1 – ZAS-T3.</t>
  </si>
  <si>
    <t>dle pol. 113158: 19,5*2,3=44,850 [A] 
dle pol. 113158: 39,6*2,3=91,080 [B] 
Celkem: A+B=135,930 [C]</t>
  </si>
  <si>
    <t>c</t>
  </si>
  <si>
    <t>zemina, kamenivo</t>
  </si>
  <si>
    <t>dle pol. 113328: 171,0*2,1=359,100 [A] 
dle pol. 123738: 369,81*1,8=665,658 [B] 
Celkem: A+B=1 024,758 [C]</t>
  </si>
  <si>
    <t>014212</t>
  </si>
  <si>
    <t/>
  </si>
  <si>
    <t>POPLATKY ZA ZEMNÍK - ORNICE</t>
  </si>
  <si>
    <t>nákup chybějící ornice   (74.7-36.0)*1,8=69,660 [A]</t>
  </si>
  <si>
    <t>02520</t>
  </si>
  <si>
    <t>ZKOUŠENÍ MATERIÁLŮ NEZÁVISLOU ZKUŠEBNOU</t>
  </si>
  <si>
    <t>KPL</t>
  </si>
  <si>
    <t>Zajištění rozborů PAU bouraných asfaltových vrstev</t>
  </si>
  <si>
    <t>02620</t>
  </si>
  <si>
    <t>ZKOUŠENÍ KONSTRUKCÍ A PRACÍ NEZÁVISLOU ZKUŠEBNOU</t>
  </si>
  <si>
    <t>Kontrolní statická zkouška pro ověření únosnosti pláně - odborný odhad 4ks</t>
  </si>
  <si>
    <t>7</t>
  </si>
  <si>
    <t>02720</t>
  </si>
  <si>
    <t>POMOC PRÁCE ZŘÍZ NEBO ZAJIŠŤ REGULACI A OCHRANU DOPRAVY</t>
  </si>
  <si>
    <t>předpoklad realizace 8 týdnů, skutečnost dle harmonogramu / nabídky zhotovitele 
položka zahrnuje 
- aktualizaci návrhu DIO, projednání s DO, zajištění DIR 
- osazení DZ vč. příslušenství dle TP66, jeho pravidelná údržba vč. příp. dílčích posunů, výměn poškozených DZ / příslušenství a následná demontáž a odklizení DZ vč. příslušenství po ukončení platnosti 
- zřízení dočasného těžkého přejezdu v místě překopu vozovky pro vedení VO 
- příp. řízení provozu proškolenými pracovníky 
- dočasné zakrytí nebo úpravu stávajícího DZ v rozporu s DIO</t>
  </si>
  <si>
    <t>8</t>
  </si>
  <si>
    <t>02730</t>
  </si>
  <si>
    <t>POMOC PRÁCE ZŘÍZ NEBO ZAJIŠŤ OCHRANU INŽENÝRSKÝCH SÍTÍ</t>
  </si>
  <si>
    <t>vytýčení sítí před zahájením výstavby</t>
  </si>
  <si>
    <t>02911</t>
  </si>
  <si>
    <t>OSTATNÍ POŽADAVKY - GEODETICKÉ ZAMĚŘENÍ</t>
  </si>
  <si>
    <t>HM</t>
  </si>
  <si>
    <t>vytyčení a měření během výstavby 
zaměření skutečného provedení stavby</t>
  </si>
  <si>
    <t>Délka úseku je cca 600m: 6,0=6,000 [A]</t>
  </si>
  <si>
    <t>02943</t>
  </si>
  <si>
    <t>OSTATNÍ POŽADAVKY - VYPRACOVÁNÍ RDS</t>
  </si>
  <si>
    <t>11</t>
  </si>
  <si>
    <t>02944</t>
  </si>
  <si>
    <t>OSTAT POŽADAVKY - DOKUMENTACE SKUTEČ PROVEDENÍ V DIGIT FORMĚ</t>
  </si>
  <si>
    <t>vč. příp. tištěné, dle SOD</t>
  </si>
  <si>
    <t>12</t>
  </si>
  <si>
    <t>02946</t>
  </si>
  <si>
    <t>OSTAT POŽADAVKY - FOTODOKUMENTACE</t>
  </si>
  <si>
    <t>průběh a výsledek stavby</t>
  </si>
  <si>
    <t>13</t>
  </si>
  <si>
    <t>03100</t>
  </si>
  <si>
    <t>ZAŘÍZENÍ STAVENIŠTĚ - ZŘÍZENÍ, PROVOZ, DEMONTÁŽ</t>
  </si>
  <si>
    <t>Zemní práce</t>
  </si>
  <si>
    <t>14</t>
  </si>
  <si>
    <t>11241</t>
  </si>
  <si>
    <t>ÚPRAVA STROMŮ D DO 0,5M ŘEZEM VĚTVÍ</t>
  </si>
  <si>
    <t>KUS</t>
  </si>
  <si>
    <t>ošetření po výsadbě</t>
  </si>
  <si>
    <t>lípa velkolistá (Tilia platyphyllos)   3.0=3,000 [A]</t>
  </si>
  <si>
    <t>15</t>
  </si>
  <si>
    <t>113138</t>
  </si>
  <si>
    <t>ODSTRANĚNÍ KRYTU ZPEVNĚNÝCH PLOCH S ASFALT POJIVEM, ODVOZ DO 20KM</t>
  </si>
  <si>
    <t>M3</t>
  </si>
  <si>
    <t>vč. odvozu a uložení na obalovně / recyklačním středisku s provozním zařízením pro použití / zpracování znovuzískané asfaltové směsi dle dispozic zhotovitele, vzdálenost uvedena orientačně 
stávající asfaltová vozovka tl. 5 cm   390.0*0.05=19,500 [A]</t>
  </si>
  <si>
    <t>16</t>
  </si>
  <si>
    <t>113158</t>
  </si>
  <si>
    <t>ODSTRANĚNÍ KRYTU ZPEVNĚNÝCH PLOCH Z BETONU, ODVOZ DO 20KM</t>
  </si>
  <si>
    <t>vč. odvozu a uložení na recyklační středisko / trvalou skládku dle dispozic zhotovitele, vzdálenost uvedena orientačně 
stávající vozovka z cementobetonu tl. 25cm   15.0*0.25=3,750 [A]</t>
  </si>
  <si>
    <t>17</t>
  </si>
  <si>
    <t>113328</t>
  </si>
  <si>
    <t>ODSTRAN PODKL ZPEVNĚNÝCH PLOCH Z KAMENIVA NESTMEL, ODVOZ DO 20KM</t>
  </si>
  <si>
    <t>vč. odvozu a uložení na recyklační středisko / trvalou skládku dle dispozic zhotovitele, vzdálenost uvedena orientačně 
podkladní vrstva ze ŠD tl. 10 cm pod asfaltovou vozovkou z litého asfaltu   1320.0*0.1=132,000 [A] 
podkladní vrstva ze ŠD tl. 10 cm pod asfaltovou vozovkou   390.0*0.1=39,000 [B] 
Celkem: A+B=171,000 [C]</t>
  </si>
  <si>
    <t>18</t>
  </si>
  <si>
    <t>113358</t>
  </si>
  <si>
    <t>ODSTRAN PODKLADU ZPEVNĚNÝCH PLOCH Z BETONU, ODVOZ DO 20KM</t>
  </si>
  <si>
    <t>vč. odvozu a uložení na recyklační středisko / trvalou skládku dle dispozic zhotovitele, vzdálenost uvedena orientačně 
podkladní beton tl. 10 cm pod asfaltovou vozovkou z litého asfaltu   1320.0*0.1=132,000 [A]</t>
  </si>
  <si>
    <t>19</t>
  </si>
  <si>
    <t>113488</t>
  </si>
  <si>
    <t>ODSTRANĚNÍ KRYTU ZPEVNĚNÝCH PLOCH Z DLAŽDIC VČETNĚ PODKLADU, ODVOZ DO 20KM</t>
  </si>
  <si>
    <t>vč. odvozu a uložení na recyklační středisko / trvalou skládku dle dispozic zhotovitele, vzdálenost uvedena orientačně 
rozebrání zámkové dlažby stávajícího chodníku bez dalšího využití   4.0*0.1=0,400 [A]</t>
  </si>
  <si>
    <t>20</t>
  </si>
  <si>
    <t>113728</t>
  </si>
  <si>
    <t>FRÉZOVÁNÍ ZPEVNĚNÝCH PLOCH ASFALTOVÝCH, ODVOZ DO 20KM</t>
  </si>
  <si>
    <t>vč. odvozu a uložení na obalovně / recyklačním středisku s provozním zařízením pro použití / zpracování znovuzískané asfaltové směsi dle dispozic zhotovitele, vzdálenost uvedena orientačně 
stávající asfaltová vozovka z litého asfaltu tl. 3 cm   1320.0*0.03=39,600 [A]</t>
  </si>
  <si>
    <t>21</t>
  </si>
  <si>
    <t>113764</t>
  </si>
  <si>
    <t>FRÉZOVÁNÍ DRÁŽKY PRŮŘEZU DO 400MM2 V ASFALTOVÉ VOZOVCE</t>
  </si>
  <si>
    <t>M</t>
  </si>
  <si>
    <t>příprava drážky pro zálivku, vč. likvidace odpadu (rozměry min. 12/25 mm)</t>
  </si>
  <si>
    <t>napojení na stávající komunikaci   43.0=43,000 [A]</t>
  </si>
  <si>
    <t>22</t>
  </si>
  <si>
    <t>121104</t>
  </si>
  <si>
    <t>SEJMUTÍ ORNICE NEBO LESNÍ PŮDY S ODVOZEM DO 5KM</t>
  </si>
  <si>
    <t>vč. odvozu na dočasnou skládku dle dispozic zhotovitele, vzdálenost uvedena orientačně 
sejmutí ornice v tl. 0,2 m   180.0*0.2=36,000 [A]</t>
  </si>
  <si>
    <t>23</t>
  </si>
  <si>
    <t>123734</t>
  </si>
  <si>
    <t>ODKOP PRO SPOD STAVBU SILNIC A ŽELEZNIC TŘ. I, ODVOZ DO 5KM</t>
  </si>
  <si>
    <t>vč. odvozu na dočasnou skládku dle dispozic zhotovitele, vzdálenost uvedena orientačně 
součástí položky je i výběr vhodného materiálu pro zpětný násyp 
zemina pro zpětný násyp   24.0=24,000 [A]</t>
  </si>
  <si>
    <t>24</t>
  </si>
  <si>
    <t>123738</t>
  </si>
  <si>
    <t>ODKOP PRO SPOD STAVBU SILNIC A ŽELEZNIC TŘ. I, ODVOZ DO 20KM</t>
  </si>
  <si>
    <t>vč. odvozu na recyklační středisko / trvalou skládku dle dispozic zhotovitele, vzdálenost uvedena orientačně 
odkop zeminy pro konstrukci vozovky vč. prohloubení výkopu pro osazení chrániček   393.81=393,810 [A] 
odpočet zeminy pro zpětný násyp   -24.0=-24,000 [B] 
Celkem: A+B=369,810 [C]</t>
  </si>
  <si>
    <t>25</t>
  </si>
  <si>
    <t>125734</t>
  </si>
  <si>
    <t>VYKOPÁVKY ZE ZEMNÍKŮ A SKLÁDEK TŘ. I, ODVOZ DO 5KM</t>
  </si>
  <si>
    <t>vč. dovozu z dočasné skládky dle dispozic zhotovitele, vzdálenost uvedena orientačně 
ornice pro zpětné rozprostření   36.0=36,000 [A] 
zemina pro zpětný násyp   24.0=24,000 [B] 
Celkem: A+B=60,000 [C]</t>
  </si>
  <si>
    <t>26</t>
  </si>
  <si>
    <t>125738</t>
  </si>
  <si>
    <t>VYKOPÁVKY ZE ZEMNÍKŮ A SKLÁDEK TŘ. I, ODVOZ DO 20KM</t>
  </si>
  <si>
    <t>vč. dovozu z recyklačního střediska / trvalé skládky dle dispozic zhotovitele, vzdálenost uvedena orientačně 
chybějící ornice pro zpětné rozprostření   74.7-36.0=38,700 [A]</t>
  </si>
  <si>
    <t>27</t>
  </si>
  <si>
    <t>17120</t>
  </si>
  <si>
    <t>ULOŽENÍ SYPANINY DO NÁSYPŮ A NA SKLÁDKY BEZ ZHUTNĚNÍ</t>
  </si>
  <si>
    <t>uložení zeminy na recyklační středisko / trvalou skládku nebo na dočasnou skládku dle dispozic zhotovitele 
369.81=369,810 [A] 
uložení ornice /zeminy na dočasnou skládku dle dispozic zhotovitele 
36.0+24,0=60,000 [B] 
Celkem: A+B=429,810 [C]</t>
  </si>
  <si>
    <t>28</t>
  </si>
  <si>
    <t>17411</t>
  </si>
  <si>
    <t>ZÁSYP JAM A RÝH ZEMINOU SE ZHUTNĚNÍM</t>
  </si>
  <si>
    <t>zpětný zásyp kolem obrubníků   0.04*600.0=24,000 [A]</t>
  </si>
  <si>
    <t>29</t>
  </si>
  <si>
    <t>18110</t>
  </si>
  <si>
    <t>ÚPRAVA PLÁNĚ SE ZHUTNĚNÍM V HORNINĚ TŘ. I</t>
  </si>
  <si>
    <t>M2</t>
  </si>
  <si>
    <t>hutnění pláně 
stezka   1826.0=1 826,000 [A] 
úprava stávajícího chodníku   20.0=20,000 [B] 
Celkem: A+B=1 846,000 [C]</t>
  </si>
  <si>
    <t>30</t>
  </si>
  <si>
    <t>18130</t>
  </si>
  <si>
    <t>ÚPRAVA PLÁNĚ BEZ ZHUTNĚNÍ</t>
  </si>
  <si>
    <t>před rozprostřením ornice   747.0=747,000 [A]</t>
  </si>
  <si>
    <t>31</t>
  </si>
  <si>
    <t>18231</t>
  </si>
  <si>
    <t>ROZPROSTŘENÍ ORNICE V ROVINĚ V TL DO 0,10M</t>
  </si>
  <si>
    <t>rozprostření ornice v tl. 0,1 m   747.0=747,000 [A]</t>
  </si>
  <si>
    <t>32</t>
  </si>
  <si>
    <t>18241</t>
  </si>
  <si>
    <t>ZALOŽENÍ TRÁVNÍKU RUČNÍM VÝSEVEM</t>
  </si>
  <si>
    <t>osetí ornice   747.0=747,000 [A]</t>
  </si>
  <si>
    <t>33</t>
  </si>
  <si>
    <t>18481</t>
  </si>
  <si>
    <t>OCHRANA STROMŮ BEDNĚNÍM</t>
  </si>
  <si>
    <t>6 stromů v blízkosti stavebních prací   12.0*6=72,000 [A]</t>
  </si>
  <si>
    <t>34</t>
  </si>
  <si>
    <t>184B16</t>
  </si>
  <si>
    <t>VYSAZOVÁNÍ STROMŮ LISTNATÝCH S BALEM OBVOD KMENE DO 18CM, PODCHOZÍ VÝŠ MIN 2,4M</t>
  </si>
  <si>
    <t>35</t>
  </si>
  <si>
    <t>19000.R</t>
  </si>
  <si>
    <t>RUČNĚ KOPANÉ SONDY</t>
  </si>
  <si>
    <t>ručně kopané sondy   15.0=15,000 [A]</t>
  </si>
  <si>
    <t>Základy</t>
  </si>
  <si>
    <t>36</t>
  </si>
  <si>
    <t>21450.R</t>
  </si>
  <si>
    <t>SANACE PODKLADNÍCH VRSTEV Z KAMENIVA</t>
  </si>
  <si>
    <t>Položka bude čerpána po odsouhlasení investorem, projektantem 
Položka obsahuje:  
- výkop pro sanaci vč. odvozu a uložení zeminy na recyklační středisko / trvalou skládku dle dispozic zhotovitele, vč. poplatku za uložení 
- nákup a dovoz štěrkodrti fr. 0-63mm  
- provedení sanace ze štěrkodrti fr. 0-63mm v tl. 20cm 
sanace podloží   1826*0.2+112*0.2=387,600 [A] 
Celkem: A=387,600 [B]</t>
  </si>
  <si>
    <t>Vodorovné konstrukce</t>
  </si>
  <si>
    <t>37</t>
  </si>
  <si>
    <t>45152</t>
  </si>
  <si>
    <t>PODKLADNÍ A VÝPLŇOVÉ VRSTVY Z KAMENIVA DRCENÉHO</t>
  </si>
  <si>
    <t>podkladní vrstva ze štěrkodrti 0/63 tl. 150 mm 
úprava stávajícího chodníku   20.0*0.15=3,000 [A] 
pod obrubníky   686*0.25*0.15=25,725 [B] 
Celkem: A+B=28,725 [C]</t>
  </si>
  <si>
    <t>Komunikace</t>
  </si>
  <si>
    <t>38</t>
  </si>
  <si>
    <t>56333</t>
  </si>
  <si>
    <t>VOZOVKOVÉ VRSTVY ZE ŠTĚRKODRTI TL. DO 150MM</t>
  </si>
  <si>
    <t>konstrukce stezky - 2x vrstva ze štěrkodrti ŠDb fr. 0/63 tl. 150 mm   1826.0*2=3 652,000 [A]</t>
  </si>
  <si>
    <t>39</t>
  </si>
  <si>
    <t>56362</t>
  </si>
  <si>
    <t>VOZOVKOVÉ VRSTVY Z RECYKLOVANÉHO MATERIÁLU TL DO 100MM</t>
  </si>
  <si>
    <t>položeno finišerem pro zajištění rovinatosti 
konstrukce stezky -  asfaltový recyklát tl. 60 mm   1808.0=1 808,000 [A]</t>
  </si>
  <si>
    <t>40</t>
  </si>
  <si>
    <t>56932</t>
  </si>
  <si>
    <t>ZPEVNĚNÍ KRAJNIC ZE ŠTĚRKODRTI TL. DO 100MM</t>
  </si>
  <si>
    <t>zpevnění krajnic ze štěrkodrti tl. 10 cm   12.0=12,000 [A]</t>
  </si>
  <si>
    <t>41</t>
  </si>
  <si>
    <t>572214</t>
  </si>
  <si>
    <t>SPOJOVACÍ POSTŘIK Z MODIFIK EMULZE DO 0,5KG/M2</t>
  </si>
  <si>
    <t>konstrukce stezky v místech křížení s komunikacemi - spojovací postřik PS EP 0,3 kg/m2 po vyštěpení   40.0=40,000 [A]</t>
  </si>
  <si>
    <t>42</t>
  </si>
  <si>
    <t>574A44a</t>
  </si>
  <si>
    <t>ASFALTOVÝ BETON PRO OBRUSNÉ VRSTVY ACO 11+, 11S TL. 60MM</t>
  </si>
  <si>
    <t>konstrukce stezky - obrusná vrstva ACO 11+ tl. 60 mm   1808.0=1 808,000 [A]</t>
  </si>
  <si>
    <t>43</t>
  </si>
  <si>
    <t>574E56</t>
  </si>
  <si>
    <t>ASFALTOVÝ BETON PRO PODKLADNÍ VRSTVY ACP 16+, 16S TL. 60MM</t>
  </si>
  <si>
    <t>konstrukce stezky v místech křížení s komunikacemi - podkladní vrstva ACP 16+ tl. 60 mm   40.0=40,000 [A]</t>
  </si>
  <si>
    <t>44</t>
  </si>
  <si>
    <t>582611</t>
  </si>
  <si>
    <t>KRYTY Z BETON DLAŽDIC SE ZÁMKEM ŠEDÝCH TL 60MM DO LOŽE Z KAM</t>
  </si>
  <si>
    <t>vč. lože ze ŠD 4/8 
úprava stávajícího chodníku - nová dlažba šedá 60 mm (tvar vlnka)   18.0=18,000 [A]</t>
  </si>
  <si>
    <t>45</t>
  </si>
  <si>
    <t>58261A</t>
  </si>
  <si>
    <t>KRYTY Z BETON DLAŽDIC SE ZÁMKEM BAREV RELIÉF TL 60MM DO LOŽE Z KAM</t>
  </si>
  <si>
    <t>vč. lože ze ŠD 4/8 
konstrukce stezky - zámková dlažba reliéfní slepecká, 10x20cm červené barvy   18.0=18,000 [A]</t>
  </si>
  <si>
    <t>46</t>
  </si>
  <si>
    <t>587206</t>
  </si>
  <si>
    <t>PŘEDLÁŽDĚNÍ KRYTU Z BETONOVÝCH DLAŽDIC SE ZÁMKEM</t>
  </si>
  <si>
    <t>vč. nového lože ze ŠD 4/8 
úprava stávajícího chodníku vč. dočasného uskladnění dlažby v místě stavby   15.0=15,000 [A]</t>
  </si>
  <si>
    <t>Přidružená stavební výroba</t>
  </si>
  <si>
    <t>47</t>
  </si>
  <si>
    <t>711327</t>
  </si>
  <si>
    <t>IZOLACE PODZEM OBJ PROTI TLAK VODĚ Z PE FÓLIÍ</t>
  </si>
  <si>
    <t>vč. ukončení nopové fólie provětrávací lištou 
izolace podzemní části budovy pomocí nopové folie š. 50 cm   45.0*0.5=22,500 [A]</t>
  </si>
  <si>
    <t>Potrubí</t>
  </si>
  <si>
    <t>48</t>
  </si>
  <si>
    <t>87727</t>
  </si>
  <si>
    <t>CHRÁNIČKY PŮLENÉ Z TRUB PLAST DN DO 100MM</t>
  </si>
  <si>
    <t>chránička vedení NN   20.0=20,000 [A] 
chránička vedení Cetin - položka bude čerpána se souhlasem investora   30.0=30,000 [B] 
Celkem: A+B=50,000 [C]</t>
  </si>
  <si>
    <t>49</t>
  </si>
  <si>
    <t>89921</t>
  </si>
  <si>
    <t>VÝŠKOVÁ ÚPRAVA POKLOPŮ</t>
  </si>
  <si>
    <t>výšková úprava stávající šachty   1.0=1,000 [A]</t>
  </si>
  <si>
    <t>Ostatní práce</t>
  </si>
  <si>
    <t>50</t>
  </si>
  <si>
    <t>914131</t>
  </si>
  <si>
    <t>DOPRAVNÍ ZNAČKY ZÁKLADNÍ VELIKOSTI OCELOVÉ FÓLIE TŘ 2 - DODÁVKA A MONTÁŽ</t>
  </si>
  <si>
    <t>značka C9a + C9b - na sloupek s patkou do betonu (dopravní značení ve zmenšené velikosti)   2*6=12,000 [A] 
značka C9a + C9b - na stožár VO (dopravní značení ve zmenšené velikosti)   2*4=8,000 [B] 
stávající značka IP6 na stožár VO   2=2,000 [C] 
Celkem: A+B+C=22,000 [D]</t>
  </si>
  <si>
    <t>51</t>
  </si>
  <si>
    <t>914133</t>
  </si>
  <si>
    <t>DOPRAVNÍ ZNAČKY ZÁKLADNÍ VELIKOSTI OCELOVÉ FÓLIE TŘ 2 - DEMONTÁŽ</t>
  </si>
  <si>
    <t>demontáž stávající značky IP6   2=2,000 [A]</t>
  </si>
  <si>
    <t>52</t>
  </si>
  <si>
    <t>914921</t>
  </si>
  <si>
    <t>SLOUPKY A STOJKY DOPRAVNÍCH ZNAČEK Z OCEL TRUBEK DO PATKY - DODÁVKA A MONTÁŽ</t>
  </si>
  <si>
    <t>značka C9a + C9b - na sloupek s patkou do betonu (dopravní značení ve zmenšené velikosti)   6=6,000 [A]</t>
  </si>
  <si>
    <t>53</t>
  </si>
  <si>
    <t>914923</t>
  </si>
  <si>
    <t>SLOUPKY A STOJKY DZ Z OCEL TRUBEK DO PATKY DEMONTÁŽ</t>
  </si>
  <si>
    <t>54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</si>
  <si>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</si>
  <si>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</si>
  <si>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</si>
  <si>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>V1a   16.0=16,000 [A] 
V7 přechod pro chodce   10.5=10,500 [B] 
Celkem: A+B=26,500 [C]</t>
  </si>
  <si>
    <t>55</t>
  </si>
  <si>
    <t>915211</t>
  </si>
  <si>
    <t>VODOROVNÉ DOPRAVNÍ ZNAČENÍ PLASTEM HLADKÉ - DODÁVKA A POKLÁDKA</t>
  </si>
  <si>
    <t>56</t>
  </si>
  <si>
    <t>917212</t>
  </si>
  <si>
    <t>ZÁHONOVÉ OBRUBY Z BETONOVÝCH OBRUBNÍKŮ ŠÍŘ 80MM</t>
  </si>
  <si>
    <t>obrubník betonový záhonový např. 60x200x1000   760.0=760,000 [A]</t>
  </si>
  <si>
    <t>57</t>
  </si>
  <si>
    <t>917224</t>
  </si>
  <si>
    <t>SILNIČNÍ A CHODNÍKOVÉ OBRUBY Z BETONOVÝCH OBRUBNÍKŮ ŠÍŘ 150MM</t>
  </si>
  <si>
    <t>obrubník betonový silniční rovný   13.0=13,000 [A] 
obrubník betonový silniční nájezdový   9.0=9,000 [B] 
obrubník betonový silniční přechodový pravý   1.0=1,000 [C] 
Celkem: A+B+C=23,000 [D]</t>
  </si>
  <si>
    <t>58</t>
  </si>
  <si>
    <t>919112</t>
  </si>
  <si>
    <t>ŘEZÁNÍ ASFALTOVÉHO KRYTU VOZOVEK TL DO 100MM</t>
  </si>
  <si>
    <t>zaříznutí hrany stávajícího asfaltu pro dobalení nové obrusné vrstvy</t>
  </si>
  <si>
    <t>59</t>
  </si>
  <si>
    <t>931324</t>
  </si>
  <si>
    <t>TĚSNĚNÍ DILATAČ SPAR ASF ZÁLIVKOU MODIFIK PRŮŘ DO 400MM2</t>
  </si>
  <si>
    <t>zálivka spáry za horka typu N2 vč. provedení adhezního nátěru ploch před aplikací zálivky (rozměry min. 12/25 mm)</t>
  </si>
  <si>
    <t>SO 401</t>
  </si>
  <si>
    <t>Veřejné osvětlení</t>
  </si>
  <si>
    <t>Provedení SO 401 dle přiložené dokumentace a soupisu prací 
Ocenění dle přílohy "příloha SO401 _ SP.xls" 
- položky přiloženého soupisu k nacenění označeny žlutě 
- celková cena k doplnění do rozpočtu označena zeleně - celkem cena bez DPH - pole D17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</si>
</sst>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25</v>
      </c>
      <c s="20" t="s">
        <v>26</v>
      </c>
      <c s="21">
        <f>'SO 101'!I3</f>
      </c>
      <c s="21">
        <f>'SO 101'!O2</f>
      </c>
      <c s="21">
        <f>C10+D10</f>
      </c>
    </row>
    <row r="11" spans="1:5" ht="12.75" customHeight="1">
      <c r="A11" s="20" t="s">
        <v>292</v>
      </c>
      <c s="20" t="s">
        <v>293</v>
      </c>
      <c s="21">
        <f>'SO 401'!I3</f>
      </c>
      <c s="21">
        <f>'SO 401'!O2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0+O8+O48+O115+O119+O123+O151+O155+O162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42">
        <f>0+I8+I48+I115+I119+I123+I151+I155+I162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25</v>
      </c>
      <c s="6"/>
      <c s="18" t="s">
        <v>26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22</v>
      </c>
      <c s="15" t="s">
        <v>34</v>
      </c>
      <c s="15" t="s">
        <v>36</v>
      </c>
      <c s="15" t="s">
        <v>23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</f>
      </c>
      <c>
        <f>0+O9+O12+O15+O18+O21+O24+O27+O30+O33+O36+O39+O42+O45</f>
      </c>
    </row>
    <row r="9" spans="1:16" ht="12.75">
      <c r="A9" s="25" t="s">
        <v>45</v>
      </c>
      <c s="29" t="s">
        <v>30</v>
      </c>
      <c s="29" t="s">
        <v>46</v>
      </c>
      <c s="25" t="s">
        <v>47</v>
      </c>
      <c s="30" t="s">
        <v>48</v>
      </c>
      <c s="31" t="s">
        <v>49</v>
      </c>
      <c s="32">
        <v>326.76</v>
      </c>
      <c s="33">
        <v>0</v>
      </c>
      <c s="33">
        <f>ROUND(ROUND(H9,2)*ROUND(G9,3),2)</f>
      </c>
      <c r="O9">
        <f>(I9*21)/100</f>
      </c>
      <c t="s">
        <v>24</v>
      </c>
    </row>
    <row r="10" spans="1:5" ht="12.75">
      <c r="A10" s="34" t="s">
        <v>50</v>
      </c>
      <c r="E10" s="35" t="s">
        <v>51</v>
      </c>
    </row>
    <row r="11" spans="1:5" ht="51">
      <c r="A11" s="38" t="s">
        <v>52</v>
      </c>
      <c r="E11" s="37" t="s">
        <v>53</v>
      </c>
    </row>
    <row r="12" spans="1:16" ht="12.75">
      <c r="A12" s="25" t="s">
        <v>45</v>
      </c>
      <c s="29" t="s">
        <v>24</v>
      </c>
      <c s="29" t="s">
        <v>46</v>
      </c>
      <c s="25" t="s">
        <v>54</v>
      </c>
      <c s="30" t="s">
        <v>48</v>
      </c>
      <c s="31" t="s">
        <v>49</v>
      </c>
      <c s="32">
        <v>135.93</v>
      </c>
      <c s="33">
        <v>0</v>
      </c>
      <c s="33">
        <f>ROUND(ROUND(H12,2)*ROUND(G12,3),2)</f>
      </c>
      <c r="O12">
        <f>(I12*21)/100</f>
      </c>
      <c t="s">
        <v>24</v>
      </c>
    </row>
    <row r="13" spans="1:5" ht="25.5">
      <c r="A13" s="34" t="s">
        <v>50</v>
      </c>
      <c r="E13" s="35" t="s">
        <v>55</v>
      </c>
    </row>
    <row r="14" spans="1:5" ht="38.25">
      <c r="A14" s="38" t="s">
        <v>52</v>
      </c>
      <c r="E14" s="37" t="s">
        <v>56</v>
      </c>
    </row>
    <row r="15" spans="1:16" ht="12.75">
      <c r="A15" s="25" t="s">
        <v>45</v>
      </c>
      <c s="29" t="s">
        <v>22</v>
      </c>
      <c s="29" t="s">
        <v>46</v>
      </c>
      <c s="25" t="s">
        <v>57</v>
      </c>
      <c s="30" t="s">
        <v>48</v>
      </c>
      <c s="31" t="s">
        <v>49</v>
      </c>
      <c s="32">
        <v>1024.758</v>
      </c>
      <c s="33">
        <v>0</v>
      </c>
      <c s="33">
        <f>ROUND(ROUND(H15,2)*ROUND(G15,3),2)</f>
      </c>
      <c r="O15">
        <f>(I15*21)/100</f>
      </c>
      <c t="s">
        <v>24</v>
      </c>
    </row>
    <row r="16" spans="1:5" ht="12.75">
      <c r="A16" s="34" t="s">
        <v>50</v>
      </c>
      <c r="E16" s="35" t="s">
        <v>58</v>
      </c>
    </row>
    <row r="17" spans="1:5" ht="38.25">
      <c r="A17" s="38" t="s">
        <v>52</v>
      </c>
      <c r="E17" s="37" t="s">
        <v>59</v>
      </c>
    </row>
    <row r="18" spans="1:16" ht="12.75">
      <c r="A18" s="25" t="s">
        <v>45</v>
      </c>
      <c s="29" t="s">
        <v>34</v>
      </c>
      <c s="29" t="s">
        <v>60</v>
      </c>
      <c s="25" t="s">
        <v>61</v>
      </c>
      <c s="30" t="s">
        <v>62</v>
      </c>
      <c s="31" t="s">
        <v>49</v>
      </c>
      <c s="32">
        <v>69.66</v>
      </c>
      <c s="33">
        <v>0</v>
      </c>
      <c s="33">
        <f>ROUND(ROUND(H18,2)*ROUND(G18,3),2)</f>
      </c>
      <c r="O18">
        <f>(I18*21)/100</f>
      </c>
      <c t="s">
        <v>24</v>
      </c>
    </row>
    <row r="19" spans="1:5" ht="12.75">
      <c r="A19" s="34" t="s">
        <v>50</v>
      </c>
      <c r="E19" s="35" t="s">
        <v>61</v>
      </c>
    </row>
    <row r="20" spans="1:5" ht="12.75">
      <c r="A20" s="38" t="s">
        <v>52</v>
      </c>
      <c r="E20" s="37" t="s">
        <v>63</v>
      </c>
    </row>
    <row r="21" spans="1:16" ht="12.75">
      <c r="A21" s="25" t="s">
        <v>45</v>
      </c>
      <c s="29" t="s">
        <v>36</v>
      </c>
      <c s="29" t="s">
        <v>64</v>
      </c>
      <c s="25" t="s">
        <v>61</v>
      </c>
      <c s="30" t="s">
        <v>65</v>
      </c>
      <c s="31" t="s">
        <v>66</v>
      </c>
      <c s="32">
        <v>1</v>
      </c>
      <c s="33">
        <v>0</v>
      </c>
      <c s="33">
        <f>ROUND(ROUND(H21,2)*ROUND(G21,3),2)</f>
      </c>
      <c r="O21">
        <f>(I21*21)/100</f>
      </c>
      <c t="s">
        <v>24</v>
      </c>
    </row>
    <row r="22" spans="1:5" ht="12.75">
      <c r="A22" s="34" t="s">
        <v>50</v>
      </c>
      <c r="E22" s="35" t="s">
        <v>67</v>
      </c>
    </row>
    <row r="23" spans="1:5" ht="12.75">
      <c r="A23" s="38" t="s">
        <v>52</v>
      </c>
      <c r="E23" s="37" t="s">
        <v>61</v>
      </c>
    </row>
    <row r="24" spans="1:16" ht="12.75">
      <c r="A24" s="25" t="s">
        <v>45</v>
      </c>
      <c s="29" t="s">
        <v>23</v>
      </c>
      <c s="29" t="s">
        <v>68</v>
      </c>
      <c s="25" t="s">
        <v>61</v>
      </c>
      <c s="30" t="s">
        <v>69</v>
      </c>
      <c s="31" t="s">
        <v>66</v>
      </c>
      <c s="32">
        <v>1</v>
      </c>
      <c s="33">
        <v>0</v>
      </c>
      <c s="33">
        <f>ROUND(ROUND(H24,2)*ROUND(G24,3),2)</f>
      </c>
      <c r="O24">
        <f>(I24*21)/100</f>
      </c>
      <c t="s">
        <v>24</v>
      </c>
    </row>
    <row r="25" spans="1:5" ht="12.75">
      <c r="A25" s="34" t="s">
        <v>50</v>
      </c>
      <c r="E25" s="35" t="s">
        <v>70</v>
      </c>
    </row>
    <row r="26" spans="1:5" ht="12.75">
      <c r="A26" s="38" t="s">
        <v>52</v>
      </c>
      <c r="E26" s="37" t="s">
        <v>61</v>
      </c>
    </row>
    <row r="27" spans="1:16" ht="12.75">
      <c r="A27" s="25" t="s">
        <v>45</v>
      </c>
      <c s="29" t="s">
        <v>71</v>
      </c>
      <c s="29" t="s">
        <v>72</v>
      </c>
      <c s="25" t="s">
        <v>61</v>
      </c>
      <c s="30" t="s">
        <v>73</v>
      </c>
      <c s="31" t="s">
        <v>66</v>
      </c>
      <c s="32">
        <v>1</v>
      </c>
      <c s="33">
        <v>0</v>
      </c>
      <c s="33">
        <f>ROUND(ROUND(H27,2)*ROUND(G27,3),2)</f>
      </c>
      <c r="O27">
        <f>(I27*21)/100</f>
      </c>
      <c t="s">
        <v>24</v>
      </c>
    </row>
    <row r="28" spans="1:5" ht="114.75">
      <c r="A28" s="34" t="s">
        <v>50</v>
      </c>
      <c r="E28" s="35" t="s">
        <v>74</v>
      </c>
    </row>
    <row r="29" spans="1:5" ht="12.75">
      <c r="A29" s="38" t="s">
        <v>52</v>
      </c>
      <c r="E29" s="37" t="s">
        <v>61</v>
      </c>
    </row>
    <row r="30" spans="1:16" ht="12.75">
      <c r="A30" s="25" t="s">
        <v>45</v>
      </c>
      <c s="29" t="s">
        <v>75</v>
      </c>
      <c s="29" t="s">
        <v>76</v>
      </c>
      <c s="25" t="s">
        <v>61</v>
      </c>
      <c s="30" t="s">
        <v>77</v>
      </c>
      <c s="31" t="s">
        <v>66</v>
      </c>
      <c s="32">
        <v>1</v>
      </c>
      <c s="33">
        <v>0</v>
      </c>
      <c s="33">
        <f>ROUND(ROUND(H30,2)*ROUND(G30,3),2)</f>
      </c>
      <c r="O30">
        <f>(I30*21)/100</f>
      </c>
      <c t="s">
        <v>24</v>
      </c>
    </row>
    <row r="31" spans="1:5" ht="12.75">
      <c r="A31" s="34" t="s">
        <v>50</v>
      </c>
      <c r="E31" s="35" t="s">
        <v>78</v>
      </c>
    </row>
    <row r="32" spans="1:5" ht="12.75">
      <c r="A32" s="38" t="s">
        <v>52</v>
      </c>
      <c r="E32" s="37" t="s">
        <v>61</v>
      </c>
    </row>
    <row r="33" spans="1:16" ht="12.75">
      <c r="A33" s="25" t="s">
        <v>45</v>
      </c>
      <c s="29" t="s">
        <v>40</v>
      </c>
      <c s="29" t="s">
        <v>79</v>
      </c>
      <c s="25" t="s">
        <v>61</v>
      </c>
      <c s="30" t="s">
        <v>80</v>
      </c>
      <c s="31" t="s">
        <v>81</v>
      </c>
      <c s="32">
        <v>6</v>
      </c>
      <c s="33">
        <v>0</v>
      </c>
      <c s="33">
        <f>ROUND(ROUND(H33,2)*ROUND(G33,3),2)</f>
      </c>
      <c r="O33">
        <f>(I33*21)/100</f>
      </c>
      <c t="s">
        <v>24</v>
      </c>
    </row>
    <row r="34" spans="1:5" ht="25.5">
      <c r="A34" s="34" t="s">
        <v>50</v>
      </c>
      <c r="E34" s="35" t="s">
        <v>82</v>
      </c>
    </row>
    <row r="35" spans="1:5" ht="12.75">
      <c r="A35" s="38" t="s">
        <v>52</v>
      </c>
      <c r="E35" s="37" t="s">
        <v>83</v>
      </c>
    </row>
    <row r="36" spans="1:16" ht="12.75">
      <c r="A36" s="25" t="s">
        <v>45</v>
      </c>
      <c s="29" t="s">
        <v>42</v>
      </c>
      <c s="29" t="s">
        <v>84</v>
      </c>
      <c s="25" t="s">
        <v>61</v>
      </c>
      <c s="30" t="s">
        <v>85</v>
      </c>
      <c s="31" t="s">
        <v>66</v>
      </c>
      <c s="32">
        <v>1</v>
      </c>
      <c s="33">
        <v>0</v>
      </c>
      <c s="33">
        <f>ROUND(ROUND(H36,2)*ROUND(G36,3),2)</f>
      </c>
      <c r="O36">
        <f>(I36*21)/100</f>
      </c>
      <c t="s">
        <v>24</v>
      </c>
    </row>
    <row r="37" spans="1:5" ht="12.75">
      <c r="A37" s="34" t="s">
        <v>50</v>
      </c>
      <c r="E37" s="35" t="s">
        <v>61</v>
      </c>
    </row>
    <row r="38" spans="1:5" ht="12.75">
      <c r="A38" s="38" t="s">
        <v>52</v>
      </c>
      <c r="E38" s="37" t="s">
        <v>61</v>
      </c>
    </row>
    <row r="39" spans="1:16" ht="12.75">
      <c r="A39" s="25" t="s">
        <v>45</v>
      </c>
      <c s="29" t="s">
        <v>86</v>
      </c>
      <c s="29" t="s">
        <v>87</v>
      </c>
      <c s="25" t="s">
        <v>61</v>
      </c>
      <c s="30" t="s">
        <v>88</v>
      </c>
      <c s="31" t="s">
        <v>66</v>
      </c>
      <c s="32">
        <v>1</v>
      </c>
      <c s="33">
        <v>0</v>
      </c>
      <c s="33">
        <f>ROUND(ROUND(H39,2)*ROUND(G39,3),2)</f>
      </c>
      <c r="O39">
        <f>(I39*21)/100</f>
      </c>
      <c t="s">
        <v>24</v>
      </c>
    </row>
    <row r="40" spans="1:5" ht="12.75">
      <c r="A40" s="34" t="s">
        <v>50</v>
      </c>
      <c r="E40" s="35" t="s">
        <v>89</v>
      </c>
    </row>
    <row r="41" spans="1:5" ht="12.75">
      <c r="A41" s="38" t="s">
        <v>52</v>
      </c>
      <c r="E41" s="37" t="s">
        <v>61</v>
      </c>
    </row>
    <row r="42" spans="1:16" ht="12.75">
      <c r="A42" s="25" t="s">
        <v>45</v>
      </c>
      <c s="29" t="s">
        <v>90</v>
      </c>
      <c s="29" t="s">
        <v>91</v>
      </c>
      <c s="25" t="s">
        <v>61</v>
      </c>
      <c s="30" t="s">
        <v>92</v>
      </c>
      <c s="31" t="s">
        <v>66</v>
      </c>
      <c s="32">
        <v>1</v>
      </c>
      <c s="33">
        <v>0</v>
      </c>
      <c s="33">
        <f>ROUND(ROUND(H42,2)*ROUND(G42,3),2)</f>
      </c>
      <c r="O42">
        <f>(I42*21)/100</f>
      </c>
      <c t="s">
        <v>24</v>
      </c>
    </row>
    <row r="43" spans="1:5" ht="12.75">
      <c r="A43" s="34" t="s">
        <v>50</v>
      </c>
      <c r="E43" s="35" t="s">
        <v>93</v>
      </c>
    </row>
    <row r="44" spans="1:5" ht="12.75">
      <c r="A44" s="38" t="s">
        <v>52</v>
      </c>
      <c r="E44" s="37" t="s">
        <v>61</v>
      </c>
    </row>
    <row r="45" spans="1:16" ht="12.75">
      <c r="A45" s="25" t="s">
        <v>45</v>
      </c>
      <c s="29" t="s">
        <v>94</v>
      </c>
      <c s="29" t="s">
        <v>95</v>
      </c>
      <c s="25" t="s">
        <v>61</v>
      </c>
      <c s="30" t="s">
        <v>96</v>
      </c>
      <c s="31" t="s">
        <v>66</v>
      </c>
      <c s="32">
        <v>1</v>
      </c>
      <c s="33">
        <v>0</v>
      </c>
      <c s="33">
        <f>ROUND(ROUND(H45,2)*ROUND(G45,3),2)</f>
      </c>
      <c r="O45">
        <f>(I45*21)/100</f>
      </c>
      <c t="s">
        <v>24</v>
      </c>
    </row>
    <row r="46" spans="1:5" ht="12.75">
      <c r="A46" s="34" t="s">
        <v>50</v>
      </c>
      <c r="E46" s="35" t="s">
        <v>61</v>
      </c>
    </row>
    <row r="47" spans="1:5" ht="12.75">
      <c r="A47" s="36" t="s">
        <v>52</v>
      </c>
      <c r="E47" s="37" t="s">
        <v>61</v>
      </c>
    </row>
    <row r="48" spans="1:18" ht="12.75" customHeight="1">
      <c r="A48" s="6" t="s">
        <v>43</v>
      </c>
      <c s="6"/>
      <c s="40" t="s">
        <v>30</v>
      </c>
      <c s="6"/>
      <c s="27" t="s">
        <v>97</v>
      </c>
      <c s="6"/>
      <c s="6"/>
      <c s="6"/>
      <c s="41">
        <f>0+Q48</f>
      </c>
      <c r="O48">
        <f>0+R48</f>
      </c>
      <c r="Q48">
        <f>0+I49+I52+I55+I58+I61+I64+I67+I70+I73+I76+I79+I82+I85+I88+I91+I94+I97+I100+I103+I106+I109+I112</f>
      </c>
      <c>
        <f>0+O49+O52+O55+O58+O61+O64+O67+O70+O73+O76+O79+O82+O85+O88+O91+O94+O97+O100+O103+O106+O109+O112</f>
      </c>
    </row>
    <row r="49" spans="1:16" ht="12.75">
      <c r="A49" s="25" t="s">
        <v>45</v>
      </c>
      <c s="29" t="s">
        <v>98</v>
      </c>
      <c s="29" t="s">
        <v>99</v>
      </c>
      <c s="25" t="s">
        <v>61</v>
      </c>
      <c s="30" t="s">
        <v>100</v>
      </c>
      <c s="31" t="s">
        <v>101</v>
      </c>
      <c s="32">
        <v>3</v>
      </c>
      <c s="33">
        <v>0</v>
      </c>
      <c s="33">
        <f>ROUND(ROUND(H49,2)*ROUND(G49,3),2)</f>
      </c>
      <c r="O49">
        <f>(I49*21)/100</f>
      </c>
      <c t="s">
        <v>24</v>
      </c>
    </row>
    <row r="50" spans="1:5" ht="12.75">
      <c r="A50" s="34" t="s">
        <v>50</v>
      </c>
      <c r="E50" s="35" t="s">
        <v>102</v>
      </c>
    </row>
    <row r="51" spans="1:5" ht="12.75">
      <c r="A51" s="38" t="s">
        <v>52</v>
      </c>
      <c r="E51" s="37" t="s">
        <v>103</v>
      </c>
    </row>
    <row r="52" spans="1:16" ht="25.5">
      <c r="A52" s="25" t="s">
        <v>45</v>
      </c>
      <c s="29" t="s">
        <v>104</v>
      </c>
      <c s="29" t="s">
        <v>105</v>
      </c>
      <c s="25" t="s">
        <v>61</v>
      </c>
      <c s="30" t="s">
        <v>106</v>
      </c>
      <c s="31" t="s">
        <v>107</v>
      </c>
      <c s="32">
        <v>19.5</v>
      </c>
      <c s="33">
        <v>0</v>
      </c>
      <c s="33">
        <f>ROUND(ROUND(H52,2)*ROUND(G52,3),2)</f>
      </c>
      <c r="O52">
        <f>(I52*21)/100</f>
      </c>
      <c t="s">
        <v>24</v>
      </c>
    </row>
    <row r="53" spans="1:5" ht="12.75">
      <c r="A53" s="34" t="s">
        <v>50</v>
      </c>
      <c r="E53" s="35" t="s">
        <v>61</v>
      </c>
    </row>
    <row r="54" spans="1:5" ht="51">
      <c r="A54" s="38" t="s">
        <v>52</v>
      </c>
      <c r="E54" s="37" t="s">
        <v>108</v>
      </c>
    </row>
    <row r="55" spans="1:16" ht="12.75">
      <c r="A55" s="25" t="s">
        <v>45</v>
      </c>
      <c s="29" t="s">
        <v>109</v>
      </c>
      <c s="29" t="s">
        <v>110</v>
      </c>
      <c s="25" t="s">
        <v>61</v>
      </c>
      <c s="30" t="s">
        <v>111</v>
      </c>
      <c s="31" t="s">
        <v>107</v>
      </c>
      <c s="32">
        <v>3.75</v>
      </c>
      <c s="33">
        <v>0</v>
      </c>
      <c s="33">
        <f>ROUND(ROUND(H55,2)*ROUND(G55,3),2)</f>
      </c>
      <c r="O55">
        <f>(I55*21)/100</f>
      </c>
      <c t="s">
        <v>24</v>
      </c>
    </row>
    <row r="56" spans="1:5" ht="12.75">
      <c r="A56" s="34" t="s">
        <v>50</v>
      </c>
      <c r="E56" s="35" t="s">
        <v>61</v>
      </c>
    </row>
    <row r="57" spans="1:5" ht="38.25">
      <c r="A57" s="38" t="s">
        <v>52</v>
      </c>
      <c r="E57" s="37" t="s">
        <v>112</v>
      </c>
    </row>
    <row r="58" spans="1:16" ht="25.5">
      <c r="A58" s="25" t="s">
        <v>45</v>
      </c>
      <c s="29" t="s">
        <v>113</v>
      </c>
      <c s="29" t="s">
        <v>114</v>
      </c>
      <c s="25" t="s">
        <v>61</v>
      </c>
      <c s="30" t="s">
        <v>115</v>
      </c>
      <c s="31" t="s">
        <v>107</v>
      </c>
      <c s="32">
        <v>171</v>
      </c>
      <c s="33">
        <v>0</v>
      </c>
      <c s="33">
        <f>ROUND(ROUND(H58,2)*ROUND(G58,3),2)</f>
      </c>
      <c r="O58">
        <f>(I58*21)/100</f>
      </c>
      <c t="s">
        <v>24</v>
      </c>
    </row>
    <row r="59" spans="1:5" ht="12.75">
      <c r="A59" s="34" t="s">
        <v>50</v>
      </c>
      <c r="E59" s="35" t="s">
        <v>61</v>
      </c>
    </row>
    <row r="60" spans="1:5" ht="76.5">
      <c r="A60" s="38" t="s">
        <v>52</v>
      </c>
      <c r="E60" s="37" t="s">
        <v>116</v>
      </c>
    </row>
    <row r="61" spans="1:16" ht="12.75">
      <c r="A61" s="25" t="s">
        <v>45</v>
      </c>
      <c s="29" t="s">
        <v>117</v>
      </c>
      <c s="29" t="s">
        <v>118</v>
      </c>
      <c s="25" t="s">
        <v>61</v>
      </c>
      <c s="30" t="s">
        <v>119</v>
      </c>
      <c s="31" t="s">
        <v>107</v>
      </c>
      <c s="32">
        <v>132</v>
      </c>
      <c s="33">
        <v>0</v>
      </c>
      <c s="33">
        <f>ROUND(ROUND(H61,2)*ROUND(G61,3),2)</f>
      </c>
      <c r="O61">
        <f>(I61*21)/100</f>
      </c>
      <c t="s">
        <v>24</v>
      </c>
    </row>
    <row r="62" spans="1:5" ht="12.75">
      <c r="A62" s="34" t="s">
        <v>50</v>
      </c>
      <c r="E62" s="35" t="s">
        <v>61</v>
      </c>
    </row>
    <row r="63" spans="1:5" ht="51">
      <c r="A63" s="38" t="s">
        <v>52</v>
      </c>
      <c r="E63" s="37" t="s">
        <v>120</v>
      </c>
    </row>
    <row r="64" spans="1:16" ht="25.5">
      <c r="A64" s="25" t="s">
        <v>45</v>
      </c>
      <c s="29" t="s">
        <v>121</v>
      </c>
      <c s="29" t="s">
        <v>122</v>
      </c>
      <c s="25" t="s">
        <v>61</v>
      </c>
      <c s="30" t="s">
        <v>123</v>
      </c>
      <c s="31" t="s">
        <v>107</v>
      </c>
      <c s="32">
        <v>0.4</v>
      </c>
      <c s="33">
        <v>0</v>
      </c>
      <c s="33">
        <f>ROUND(ROUND(H64,2)*ROUND(G64,3),2)</f>
      </c>
      <c r="O64">
        <f>(I64*21)/100</f>
      </c>
      <c t="s">
        <v>24</v>
      </c>
    </row>
    <row r="65" spans="1:5" ht="12.75">
      <c r="A65" s="34" t="s">
        <v>50</v>
      </c>
      <c r="E65" s="35" t="s">
        <v>61</v>
      </c>
    </row>
    <row r="66" spans="1:5" ht="51">
      <c r="A66" s="38" t="s">
        <v>52</v>
      </c>
      <c r="E66" s="37" t="s">
        <v>124</v>
      </c>
    </row>
    <row r="67" spans="1:16" ht="12.75">
      <c r="A67" s="25" t="s">
        <v>45</v>
      </c>
      <c s="29" t="s">
        <v>125</v>
      </c>
      <c s="29" t="s">
        <v>126</v>
      </c>
      <c s="25" t="s">
        <v>61</v>
      </c>
      <c s="30" t="s">
        <v>127</v>
      </c>
      <c s="31" t="s">
        <v>107</v>
      </c>
      <c s="32">
        <v>39.6</v>
      </c>
      <c s="33">
        <v>0</v>
      </c>
      <c s="33">
        <f>ROUND(ROUND(H67,2)*ROUND(G67,3),2)</f>
      </c>
      <c r="O67">
        <f>(I67*21)/100</f>
      </c>
      <c t="s">
        <v>24</v>
      </c>
    </row>
    <row r="68" spans="1:5" ht="12.75">
      <c r="A68" s="34" t="s">
        <v>50</v>
      </c>
      <c r="E68" s="35" t="s">
        <v>61</v>
      </c>
    </row>
    <row r="69" spans="1:5" ht="51">
      <c r="A69" s="38" t="s">
        <v>52</v>
      </c>
      <c r="E69" s="37" t="s">
        <v>128</v>
      </c>
    </row>
    <row r="70" spans="1:16" ht="12.75">
      <c r="A70" s="25" t="s">
        <v>45</v>
      </c>
      <c s="29" t="s">
        <v>129</v>
      </c>
      <c s="29" t="s">
        <v>130</v>
      </c>
      <c s="25" t="s">
        <v>61</v>
      </c>
      <c s="30" t="s">
        <v>131</v>
      </c>
      <c s="31" t="s">
        <v>132</v>
      </c>
      <c s="32">
        <v>43</v>
      </c>
      <c s="33">
        <v>0</v>
      </c>
      <c s="33">
        <f>ROUND(ROUND(H70,2)*ROUND(G70,3),2)</f>
      </c>
      <c r="O70">
        <f>(I70*21)/100</f>
      </c>
      <c t="s">
        <v>24</v>
      </c>
    </row>
    <row r="71" spans="1:5" ht="12.75">
      <c r="A71" s="34" t="s">
        <v>50</v>
      </c>
      <c r="E71" s="35" t="s">
        <v>133</v>
      </c>
    </row>
    <row r="72" spans="1:5" ht="12.75">
      <c r="A72" s="38" t="s">
        <v>52</v>
      </c>
      <c r="E72" s="37" t="s">
        <v>134</v>
      </c>
    </row>
    <row r="73" spans="1:16" ht="12.75">
      <c r="A73" s="25" t="s">
        <v>45</v>
      </c>
      <c s="29" t="s">
        <v>135</v>
      </c>
      <c s="29" t="s">
        <v>136</v>
      </c>
      <c s="25" t="s">
        <v>61</v>
      </c>
      <c s="30" t="s">
        <v>137</v>
      </c>
      <c s="31" t="s">
        <v>107</v>
      </c>
      <c s="32">
        <v>36</v>
      </c>
      <c s="33">
        <v>0</v>
      </c>
      <c s="33">
        <f>ROUND(ROUND(H73,2)*ROUND(G73,3),2)</f>
      </c>
      <c r="O73">
        <f>(I73*21)/100</f>
      </c>
      <c t="s">
        <v>24</v>
      </c>
    </row>
    <row r="74" spans="1:5" ht="12.75">
      <c r="A74" s="34" t="s">
        <v>50</v>
      </c>
      <c r="E74" s="35" t="s">
        <v>61</v>
      </c>
    </row>
    <row r="75" spans="1:5" ht="38.25">
      <c r="A75" s="38" t="s">
        <v>52</v>
      </c>
      <c r="E75" s="37" t="s">
        <v>138</v>
      </c>
    </row>
    <row r="76" spans="1:16" ht="12.75">
      <c r="A76" s="25" t="s">
        <v>45</v>
      </c>
      <c s="29" t="s">
        <v>139</v>
      </c>
      <c s="29" t="s">
        <v>140</v>
      </c>
      <c s="25" t="s">
        <v>61</v>
      </c>
      <c s="30" t="s">
        <v>141</v>
      </c>
      <c s="31" t="s">
        <v>107</v>
      </c>
      <c s="32">
        <v>24</v>
      </c>
      <c s="33">
        <v>0</v>
      </c>
      <c s="33">
        <f>ROUND(ROUND(H76,2)*ROUND(G76,3),2)</f>
      </c>
      <c r="O76">
        <f>(I76*21)/100</f>
      </c>
      <c t="s">
        <v>24</v>
      </c>
    </row>
    <row r="77" spans="1:5" ht="12.75">
      <c r="A77" s="34" t="s">
        <v>50</v>
      </c>
      <c r="E77" s="35" t="s">
        <v>61</v>
      </c>
    </row>
    <row r="78" spans="1:5" ht="51">
      <c r="A78" s="38" t="s">
        <v>52</v>
      </c>
      <c r="E78" s="37" t="s">
        <v>142</v>
      </c>
    </row>
    <row r="79" spans="1:16" ht="12.75">
      <c r="A79" s="25" t="s">
        <v>45</v>
      </c>
      <c s="29" t="s">
        <v>143</v>
      </c>
      <c s="29" t="s">
        <v>144</v>
      </c>
      <c s="25" t="s">
        <v>61</v>
      </c>
      <c s="30" t="s">
        <v>145</v>
      </c>
      <c s="31" t="s">
        <v>107</v>
      </c>
      <c s="32">
        <v>369.81</v>
      </c>
      <c s="33">
        <v>0</v>
      </c>
      <c s="33">
        <f>ROUND(ROUND(H79,2)*ROUND(G79,3),2)</f>
      </c>
      <c r="O79">
        <f>(I79*21)/100</f>
      </c>
      <c t="s">
        <v>24</v>
      </c>
    </row>
    <row r="80" spans="1:5" ht="12.75">
      <c r="A80" s="34" t="s">
        <v>50</v>
      </c>
      <c r="E80" s="35" t="s">
        <v>61</v>
      </c>
    </row>
    <row r="81" spans="1:5" ht="76.5">
      <c r="A81" s="38" t="s">
        <v>52</v>
      </c>
      <c r="E81" s="37" t="s">
        <v>146</v>
      </c>
    </row>
    <row r="82" spans="1:16" ht="12.75">
      <c r="A82" s="25" t="s">
        <v>45</v>
      </c>
      <c s="29" t="s">
        <v>147</v>
      </c>
      <c s="29" t="s">
        <v>148</v>
      </c>
      <c s="25" t="s">
        <v>61</v>
      </c>
      <c s="30" t="s">
        <v>149</v>
      </c>
      <c s="31" t="s">
        <v>107</v>
      </c>
      <c s="32">
        <v>60</v>
      </c>
      <c s="33">
        <v>0</v>
      </c>
      <c s="33">
        <f>ROUND(ROUND(H82,2)*ROUND(G82,3),2)</f>
      </c>
      <c r="O82">
        <f>(I82*21)/100</f>
      </c>
      <c t="s">
        <v>24</v>
      </c>
    </row>
    <row r="83" spans="1:5" ht="12.75">
      <c r="A83" s="34" t="s">
        <v>50</v>
      </c>
      <c r="E83" s="35" t="s">
        <v>61</v>
      </c>
    </row>
    <row r="84" spans="1:5" ht="63.75">
      <c r="A84" s="38" t="s">
        <v>52</v>
      </c>
      <c r="E84" s="37" t="s">
        <v>150</v>
      </c>
    </row>
    <row r="85" spans="1:16" ht="12.75">
      <c r="A85" s="25" t="s">
        <v>45</v>
      </c>
      <c s="29" t="s">
        <v>151</v>
      </c>
      <c s="29" t="s">
        <v>152</v>
      </c>
      <c s="25" t="s">
        <v>61</v>
      </c>
      <c s="30" t="s">
        <v>153</v>
      </c>
      <c s="31" t="s">
        <v>107</v>
      </c>
      <c s="32">
        <v>38.7</v>
      </c>
      <c s="33">
        <v>0</v>
      </c>
      <c s="33">
        <f>ROUND(ROUND(H85,2)*ROUND(G85,3),2)</f>
      </c>
      <c r="O85">
        <f>(I85*21)/100</f>
      </c>
      <c t="s">
        <v>24</v>
      </c>
    </row>
    <row r="86" spans="1:5" ht="12.75">
      <c r="A86" s="34" t="s">
        <v>50</v>
      </c>
      <c r="E86" s="35" t="s">
        <v>61</v>
      </c>
    </row>
    <row r="87" spans="1:5" ht="38.25">
      <c r="A87" s="38" t="s">
        <v>52</v>
      </c>
      <c r="E87" s="37" t="s">
        <v>154</v>
      </c>
    </row>
    <row r="88" spans="1:16" ht="12.75">
      <c r="A88" s="25" t="s">
        <v>45</v>
      </c>
      <c s="29" t="s">
        <v>155</v>
      </c>
      <c s="29" t="s">
        <v>156</v>
      </c>
      <c s="25" t="s">
        <v>61</v>
      </c>
      <c s="30" t="s">
        <v>157</v>
      </c>
      <c s="31" t="s">
        <v>107</v>
      </c>
      <c s="32">
        <v>429.81</v>
      </c>
      <c s="33">
        <v>0</v>
      </c>
      <c s="33">
        <f>ROUND(ROUND(H88,2)*ROUND(G88,3),2)</f>
      </c>
      <c r="O88">
        <f>(I88*21)/100</f>
      </c>
      <c t="s">
        <v>24</v>
      </c>
    </row>
    <row r="89" spans="1:5" ht="12.75">
      <c r="A89" s="34" t="s">
        <v>50</v>
      </c>
      <c r="E89" s="35" t="s">
        <v>61</v>
      </c>
    </row>
    <row r="90" spans="1:5" ht="76.5">
      <c r="A90" s="38" t="s">
        <v>52</v>
      </c>
      <c r="E90" s="37" t="s">
        <v>158</v>
      </c>
    </row>
    <row r="91" spans="1:16" ht="12.75">
      <c r="A91" s="25" t="s">
        <v>45</v>
      </c>
      <c s="29" t="s">
        <v>159</v>
      </c>
      <c s="29" t="s">
        <v>160</v>
      </c>
      <c s="25" t="s">
        <v>61</v>
      </c>
      <c s="30" t="s">
        <v>161</v>
      </c>
      <c s="31" t="s">
        <v>107</v>
      </c>
      <c s="32">
        <v>24</v>
      </c>
      <c s="33">
        <v>0</v>
      </c>
      <c s="33">
        <f>ROUND(ROUND(H91,2)*ROUND(G91,3),2)</f>
      </c>
      <c r="O91">
        <f>(I91*21)/100</f>
      </c>
      <c t="s">
        <v>24</v>
      </c>
    </row>
    <row r="92" spans="1:5" ht="12.75">
      <c r="A92" s="34" t="s">
        <v>50</v>
      </c>
      <c r="E92" s="35" t="s">
        <v>61</v>
      </c>
    </row>
    <row r="93" spans="1:5" ht="12.75">
      <c r="A93" s="38" t="s">
        <v>52</v>
      </c>
      <c r="E93" s="37" t="s">
        <v>162</v>
      </c>
    </row>
    <row r="94" spans="1:16" ht="12.75">
      <c r="A94" s="25" t="s">
        <v>45</v>
      </c>
      <c s="29" t="s">
        <v>163</v>
      </c>
      <c s="29" t="s">
        <v>164</v>
      </c>
      <c s="25" t="s">
        <v>61</v>
      </c>
      <c s="30" t="s">
        <v>165</v>
      </c>
      <c s="31" t="s">
        <v>166</v>
      </c>
      <c s="32">
        <v>1846</v>
      </c>
      <c s="33">
        <v>0</v>
      </c>
      <c s="33">
        <f>ROUND(ROUND(H94,2)*ROUND(G94,3),2)</f>
      </c>
      <c r="O94">
        <f>(I94*21)/100</f>
      </c>
      <c t="s">
        <v>24</v>
      </c>
    </row>
    <row r="95" spans="1:5" ht="12.75">
      <c r="A95" s="34" t="s">
        <v>50</v>
      </c>
      <c r="E95" s="35" t="s">
        <v>61</v>
      </c>
    </row>
    <row r="96" spans="1:5" ht="51">
      <c r="A96" s="38" t="s">
        <v>52</v>
      </c>
      <c r="E96" s="37" t="s">
        <v>167</v>
      </c>
    </row>
    <row r="97" spans="1:16" ht="12.75">
      <c r="A97" s="25" t="s">
        <v>45</v>
      </c>
      <c s="29" t="s">
        <v>168</v>
      </c>
      <c s="29" t="s">
        <v>169</v>
      </c>
      <c s="25" t="s">
        <v>61</v>
      </c>
      <c s="30" t="s">
        <v>170</v>
      </c>
      <c s="31" t="s">
        <v>166</v>
      </c>
      <c s="32">
        <v>747</v>
      </c>
      <c s="33">
        <v>0</v>
      </c>
      <c s="33">
        <f>ROUND(ROUND(H97,2)*ROUND(G97,3),2)</f>
      </c>
      <c r="O97">
        <f>(I97*21)/100</f>
      </c>
      <c t="s">
        <v>24</v>
      </c>
    </row>
    <row r="98" spans="1:5" ht="12.75">
      <c r="A98" s="34" t="s">
        <v>50</v>
      </c>
      <c r="E98" s="35" t="s">
        <v>61</v>
      </c>
    </row>
    <row r="99" spans="1:5" ht="12.75">
      <c r="A99" s="38" t="s">
        <v>52</v>
      </c>
      <c r="E99" s="37" t="s">
        <v>171</v>
      </c>
    </row>
    <row r="100" spans="1:16" ht="12.75">
      <c r="A100" s="25" t="s">
        <v>45</v>
      </c>
      <c s="29" t="s">
        <v>172</v>
      </c>
      <c s="29" t="s">
        <v>173</v>
      </c>
      <c s="25" t="s">
        <v>61</v>
      </c>
      <c s="30" t="s">
        <v>174</v>
      </c>
      <c s="31" t="s">
        <v>166</v>
      </c>
      <c s="32">
        <v>747</v>
      </c>
      <c s="33">
        <v>0</v>
      </c>
      <c s="33">
        <f>ROUND(ROUND(H100,2)*ROUND(G100,3),2)</f>
      </c>
      <c r="O100">
        <f>(I100*21)/100</f>
      </c>
      <c t="s">
        <v>24</v>
      </c>
    </row>
    <row r="101" spans="1:5" ht="12.75">
      <c r="A101" s="34" t="s">
        <v>50</v>
      </c>
      <c r="E101" s="35" t="s">
        <v>61</v>
      </c>
    </row>
    <row r="102" spans="1:5" ht="12.75">
      <c r="A102" s="38" t="s">
        <v>52</v>
      </c>
      <c r="E102" s="37" t="s">
        <v>175</v>
      </c>
    </row>
    <row r="103" spans="1:16" ht="12.75">
      <c r="A103" s="25" t="s">
        <v>45</v>
      </c>
      <c s="29" t="s">
        <v>176</v>
      </c>
      <c s="29" t="s">
        <v>177</v>
      </c>
      <c s="25" t="s">
        <v>61</v>
      </c>
      <c s="30" t="s">
        <v>178</v>
      </c>
      <c s="31" t="s">
        <v>166</v>
      </c>
      <c s="32">
        <v>747</v>
      </c>
      <c s="33">
        <v>0</v>
      </c>
      <c s="33">
        <f>ROUND(ROUND(H103,2)*ROUND(G103,3),2)</f>
      </c>
      <c r="O103">
        <f>(I103*21)/100</f>
      </c>
      <c t="s">
        <v>24</v>
      </c>
    </row>
    <row r="104" spans="1:5" ht="12.75">
      <c r="A104" s="34" t="s">
        <v>50</v>
      </c>
      <c r="E104" s="35" t="s">
        <v>61</v>
      </c>
    </row>
    <row r="105" spans="1:5" ht="12.75">
      <c r="A105" s="38" t="s">
        <v>52</v>
      </c>
      <c r="E105" s="37" t="s">
        <v>179</v>
      </c>
    </row>
    <row r="106" spans="1:16" ht="12.75">
      <c r="A106" s="25" t="s">
        <v>45</v>
      </c>
      <c s="29" t="s">
        <v>180</v>
      </c>
      <c s="29" t="s">
        <v>181</v>
      </c>
      <c s="25" t="s">
        <v>61</v>
      </c>
      <c s="30" t="s">
        <v>182</v>
      </c>
      <c s="31" t="s">
        <v>166</v>
      </c>
      <c s="32">
        <v>72</v>
      </c>
      <c s="33">
        <v>0</v>
      </c>
      <c s="33">
        <f>ROUND(ROUND(H106,2)*ROUND(G106,3),2)</f>
      </c>
      <c r="O106">
        <f>(I106*21)/100</f>
      </c>
      <c t="s">
        <v>24</v>
      </c>
    </row>
    <row r="107" spans="1:5" ht="12.75">
      <c r="A107" s="34" t="s">
        <v>50</v>
      </c>
      <c r="E107" s="35" t="s">
        <v>61</v>
      </c>
    </row>
    <row r="108" spans="1:5" ht="12.75">
      <c r="A108" s="38" t="s">
        <v>52</v>
      </c>
      <c r="E108" s="37" t="s">
        <v>183</v>
      </c>
    </row>
    <row r="109" spans="1:16" ht="25.5">
      <c r="A109" s="25" t="s">
        <v>45</v>
      </c>
      <c s="29" t="s">
        <v>184</v>
      </c>
      <c s="29" t="s">
        <v>185</v>
      </c>
      <c s="25" t="s">
        <v>61</v>
      </c>
      <c s="30" t="s">
        <v>186</v>
      </c>
      <c s="31" t="s">
        <v>101</v>
      </c>
      <c s="32">
        <v>3</v>
      </c>
      <c s="33">
        <v>0</v>
      </c>
      <c s="33">
        <f>ROUND(ROUND(H109,2)*ROUND(G109,3),2)</f>
      </c>
      <c r="O109">
        <f>(I109*21)/100</f>
      </c>
      <c t="s">
        <v>24</v>
      </c>
    </row>
    <row r="110" spans="1:5" ht="12.75">
      <c r="A110" s="34" t="s">
        <v>50</v>
      </c>
      <c r="E110" s="35" t="s">
        <v>61</v>
      </c>
    </row>
    <row r="111" spans="1:5" ht="12.75">
      <c r="A111" s="38" t="s">
        <v>52</v>
      </c>
      <c r="E111" s="37" t="s">
        <v>103</v>
      </c>
    </row>
    <row r="112" spans="1:16" ht="12.75">
      <c r="A112" s="25" t="s">
        <v>45</v>
      </c>
      <c s="29" t="s">
        <v>187</v>
      </c>
      <c s="29" t="s">
        <v>188</v>
      </c>
      <c s="25" t="s">
        <v>61</v>
      </c>
      <c s="30" t="s">
        <v>189</v>
      </c>
      <c s="31" t="s">
        <v>101</v>
      </c>
      <c s="32">
        <v>15</v>
      </c>
      <c s="33">
        <v>0</v>
      </c>
      <c s="33">
        <f>ROUND(ROUND(H112,2)*ROUND(G112,3),2)</f>
      </c>
      <c r="O112">
        <f>(I112*21)/100</f>
      </c>
      <c t="s">
        <v>24</v>
      </c>
    </row>
    <row r="113" spans="1:5" ht="12.75">
      <c r="A113" s="34" t="s">
        <v>50</v>
      </c>
      <c r="E113" s="35" t="s">
        <v>61</v>
      </c>
    </row>
    <row r="114" spans="1:5" ht="12.75">
      <c r="A114" s="36" t="s">
        <v>52</v>
      </c>
      <c r="E114" s="37" t="s">
        <v>190</v>
      </c>
    </row>
    <row r="115" spans="1:18" ht="12.75" customHeight="1">
      <c r="A115" s="6" t="s">
        <v>43</v>
      </c>
      <c s="6"/>
      <c s="40" t="s">
        <v>24</v>
      </c>
      <c s="6"/>
      <c s="27" t="s">
        <v>191</v>
      </c>
      <c s="6"/>
      <c s="6"/>
      <c s="6"/>
      <c s="41">
        <f>0+Q115</f>
      </c>
      <c r="O115">
        <f>0+R115</f>
      </c>
      <c r="Q115">
        <f>0+I116</f>
      </c>
      <c>
        <f>0+O116</f>
      </c>
    </row>
    <row r="116" spans="1:16" ht="12.75">
      <c r="A116" s="25" t="s">
        <v>45</v>
      </c>
      <c s="29" t="s">
        <v>192</v>
      </c>
      <c s="29" t="s">
        <v>193</v>
      </c>
      <c s="25" t="s">
        <v>61</v>
      </c>
      <c s="30" t="s">
        <v>194</v>
      </c>
      <c s="31" t="s">
        <v>107</v>
      </c>
      <c s="32">
        <v>387.6</v>
      </c>
      <c s="33">
        <v>0</v>
      </c>
      <c s="33">
        <f>ROUND(ROUND(H116,2)*ROUND(G116,3),2)</f>
      </c>
      <c r="O116">
        <f>(I116*21)/100</f>
      </c>
      <c t="s">
        <v>24</v>
      </c>
    </row>
    <row r="117" spans="1:5" ht="12.75">
      <c r="A117" s="34" t="s">
        <v>50</v>
      </c>
      <c r="E117" s="35" t="s">
        <v>61</v>
      </c>
    </row>
    <row r="118" spans="1:5" ht="102">
      <c r="A118" s="36" t="s">
        <v>52</v>
      </c>
      <c r="E118" s="37" t="s">
        <v>195</v>
      </c>
    </row>
    <row r="119" spans="1:18" ht="12.75" customHeight="1">
      <c r="A119" s="6" t="s">
        <v>43</v>
      </c>
      <c s="6"/>
      <c s="40" t="s">
        <v>34</v>
      </c>
      <c s="6"/>
      <c s="27" t="s">
        <v>196</v>
      </c>
      <c s="6"/>
      <c s="6"/>
      <c s="6"/>
      <c s="41">
        <f>0+Q119</f>
      </c>
      <c r="O119">
        <f>0+R119</f>
      </c>
      <c r="Q119">
        <f>0+I120</f>
      </c>
      <c>
        <f>0+O120</f>
      </c>
    </row>
    <row r="120" spans="1:16" ht="12.75">
      <c r="A120" s="25" t="s">
        <v>45</v>
      </c>
      <c s="29" t="s">
        <v>197</v>
      </c>
      <c s="29" t="s">
        <v>198</v>
      </c>
      <c s="25" t="s">
        <v>61</v>
      </c>
      <c s="30" t="s">
        <v>199</v>
      </c>
      <c s="31" t="s">
        <v>107</v>
      </c>
      <c s="32">
        <v>28.725</v>
      </c>
      <c s="33">
        <v>0</v>
      </c>
      <c s="33">
        <f>ROUND(ROUND(H120,2)*ROUND(G120,3),2)</f>
      </c>
      <c r="O120">
        <f>(I120*21)/100</f>
      </c>
      <c t="s">
        <v>24</v>
      </c>
    </row>
    <row r="121" spans="1:5" ht="12.75">
      <c r="A121" s="34" t="s">
        <v>50</v>
      </c>
      <c r="E121" s="35" t="s">
        <v>61</v>
      </c>
    </row>
    <row r="122" spans="1:5" ht="51">
      <c r="A122" s="36" t="s">
        <v>52</v>
      </c>
      <c r="E122" s="37" t="s">
        <v>200</v>
      </c>
    </row>
    <row r="123" spans="1:18" ht="12.75" customHeight="1">
      <c r="A123" s="6" t="s">
        <v>43</v>
      </c>
      <c s="6"/>
      <c s="40" t="s">
        <v>36</v>
      </c>
      <c s="6"/>
      <c s="27" t="s">
        <v>201</v>
      </c>
      <c s="6"/>
      <c s="6"/>
      <c s="6"/>
      <c s="41">
        <f>0+Q123</f>
      </c>
      <c r="O123">
        <f>0+R123</f>
      </c>
      <c r="Q123">
        <f>0+I124+I127+I130+I133+I136+I139+I142+I145+I148</f>
      </c>
      <c>
        <f>0+O124+O127+O130+O133+O136+O139+O142+O145+O148</f>
      </c>
    </row>
    <row r="124" spans="1:16" ht="12.75">
      <c r="A124" s="25" t="s">
        <v>45</v>
      </c>
      <c s="29" t="s">
        <v>202</v>
      </c>
      <c s="29" t="s">
        <v>203</v>
      </c>
      <c s="25" t="s">
        <v>61</v>
      </c>
      <c s="30" t="s">
        <v>204</v>
      </c>
      <c s="31" t="s">
        <v>166</v>
      </c>
      <c s="32">
        <v>3652</v>
      </c>
      <c s="33">
        <v>0</v>
      </c>
      <c s="33">
        <f>ROUND(ROUND(H124,2)*ROUND(G124,3),2)</f>
      </c>
      <c r="O124">
        <f>(I124*21)/100</f>
      </c>
      <c t="s">
        <v>24</v>
      </c>
    </row>
    <row r="125" spans="1:5" ht="12.75">
      <c r="A125" s="34" t="s">
        <v>50</v>
      </c>
      <c r="E125" s="35" t="s">
        <v>61</v>
      </c>
    </row>
    <row r="126" spans="1:5" ht="25.5">
      <c r="A126" s="38" t="s">
        <v>52</v>
      </c>
      <c r="E126" s="37" t="s">
        <v>205</v>
      </c>
    </row>
    <row r="127" spans="1:16" ht="12.75">
      <c r="A127" s="25" t="s">
        <v>45</v>
      </c>
      <c s="29" t="s">
        <v>206</v>
      </c>
      <c s="29" t="s">
        <v>207</v>
      </c>
      <c s="25" t="s">
        <v>61</v>
      </c>
      <c s="30" t="s">
        <v>208</v>
      </c>
      <c s="31" t="s">
        <v>166</v>
      </c>
      <c s="32">
        <v>1808</v>
      </c>
      <c s="33">
        <v>0</v>
      </c>
      <c s="33">
        <f>ROUND(ROUND(H127,2)*ROUND(G127,3),2)</f>
      </c>
      <c r="O127">
        <f>(I127*21)/100</f>
      </c>
      <c t="s">
        <v>24</v>
      </c>
    </row>
    <row r="128" spans="1:5" ht="12.75">
      <c r="A128" s="34" t="s">
        <v>50</v>
      </c>
      <c r="E128" s="35" t="s">
        <v>61</v>
      </c>
    </row>
    <row r="129" spans="1:5" ht="25.5">
      <c r="A129" s="38" t="s">
        <v>52</v>
      </c>
      <c r="E129" s="37" t="s">
        <v>209</v>
      </c>
    </row>
    <row r="130" spans="1:16" ht="12.75">
      <c r="A130" s="25" t="s">
        <v>45</v>
      </c>
      <c s="29" t="s">
        <v>210</v>
      </c>
      <c s="29" t="s">
        <v>211</v>
      </c>
      <c s="25" t="s">
        <v>61</v>
      </c>
      <c s="30" t="s">
        <v>212</v>
      </c>
      <c s="31" t="s">
        <v>166</v>
      </c>
      <c s="32">
        <v>12</v>
      </c>
      <c s="33">
        <v>0</v>
      </c>
      <c s="33">
        <f>ROUND(ROUND(H130,2)*ROUND(G130,3),2)</f>
      </c>
      <c r="O130">
        <f>(I130*21)/100</f>
      </c>
      <c t="s">
        <v>24</v>
      </c>
    </row>
    <row r="131" spans="1:5" ht="12.75">
      <c r="A131" s="34" t="s">
        <v>50</v>
      </c>
      <c r="E131" s="35" t="s">
        <v>61</v>
      </c>
    </row>
    <row r="132" spans="1:5" ht="12.75">
      <c r="A132" s="38" t="s">
        <v>52</v>
      </c>
      <c r="E132" s="37" t="s">
        <v>213</v>
      </c>
    </row>
    <row r="133" spans="1:16" ht="12.75">
      <c r="A133" s="25" t="s">
        <v>45</v>
      </c>
      <c s="29" t="s">
        <v>214</v>
      </c>
      <c s="29" t="s">
        <v>215</v>
      </c>
      <c s="25" t="s">
        <v>61</v>
      </c>
      <c s="30" t="s">
        <v>216</v>
      </c>
      <c s="31" t="s">
        <v>166</v>
      </c>
      <c s="32">
        <v>40</v>
      </c>
      <c s="33">
        <v>0</v>
      </c>
      <c s="33">
        <f>ROUND(ROUND(H133,2)*ROUND(G133,3),2)</f>
      </c>
      <c r="O133">
        <f>(I133*21)/100</f>
      </c>
      <c t="s">
        <v>24</v>
      </c>
    </row>
    <row r="134" spans="1:5" ht="12.75">
      <c r="A134" s="34" t="s">
        <v>50</v>
      </c>
      <c r="E134" s="35" t="s">
        <v>61</v>
      </c>
    </row>
    <row r="135" spans="1:5" ht="25.5">
      <c r="A135" s="38" t="s">
        <v>52</v>
      </c>
      <c r="E135" s="37" t="s">
        <v>217</v>
      </c>
    </row>
    <row r="136" spans="1:16" ht="12.75">
      <c r="A136" s="25" t="s">
        <v>45</v>
      </c>
      <c s="29" t="s">
        <v>218</v>
      </c>
      <c s="29" t="s">
        <v>219</v>
      </c>
      <c s="25" t="s">
        <v>61</v>
      </c>
      <c s="30" t="s">
        <v>220</v>
      </c>
      <c s="31" t="s">
        <v>166</v>
      </c>
      <c s="32">
        <v>1808</v>
      </c>
      <c s="33">
        <v>0</v>
      </c>
      <c s="33">
        <f>ROUND(ROUND(H136,2)*ROUND(G136,3),2)</f>
      </c>
      <c r="O136">
        <f>(I136*21)/100</f>
      </c>
      <c t="s">
        <v>24</v>
      </c>
    </row>
    <row r="137" spans="1:5" ht="12.75">
      <c r="A137" s="34" t="s">
        <v>50</v>
      </c>
      <c r="E137" s="35" t="s">
        <v>61</v>
      </c>
    </row>
    <row r="138" spans="1:5" ht="12.75">
      <c r="A138" s="38" t="s">
        <v>52</v>
      </c>
      <c r="E138" s="37" t="s">
        <v>221</v>
      </c>
    </row>
    <row r="139" spans="1:16" ht="12.75">
      <c r="A139" s="25" t="s">
        <v>45</v>
      </c>
      <c s="29" t="s">
        <v>222</v>
      </c>
      <c s="29" t="s">
        <v>223</v>
      </c>
      <c s="25" t="s">
        <v>61</v>
      </c>
      <c s="30" t="s">
        <v>224</v>
      </c>
      <c s="31" t="s">
        <v>166</v>
      </c>
      <c s="32">
        <v>40</v>
      </c>
      <c s="33">
        <v>0</v>
      </c>
      <c s="33">
        <f>ROUND(ROUND(H139,2)*ROUND(G139,3),2)</f>
      </c>
      <c r="O139">
        <f>(I139*21)/100</f>
      </c>
      <c t="s">
        <v>24</v>
      </c>
    </row>
    <row r="140" spans="1:5" ht="12.75">
      <c r="A140" s="34" t="s">
        <v>50</v>
      </c>
      <c r="E140" s="35" t="s">
        <v>61</v>
      </c>
    </row>
    <row r="141" spans="1:5" ht="25.5">
      <c r="A141" s="38" t="s">
        <v>52</v>
      </c>
      <c r="E141" s="37" t="s">
        <v>225</v>
      </c>
    </row>
    <row r="142" spans="1:16" ht="12.75">
      <c r="A142" s="25" t="s">
        <v>45</v>
      </c>
      <c s="29" t="s">
        <v>226</v>
      </c>
      <c s="29" t="s">
        <v>227</v>
      </c>
      <c s="25" t="s">
        <v>61</v>
      </c>
      <c s="30" t="s">
        <v>228</v>
      </c>
      <c s="31" t="s">
        <v>166</v>
      </c>
      <c s="32">
        <v>18</v>
      </c>
      <c s="33">
        <v>0</v>
      </c>
      <c s="33">
        <f>ROUND(ROUND(H142,2)*ROUND(G142,3),2)</f>
      </c>
      <c r="O142">
        <f>(I142*21)/100</f>
      </c>
      <c t="s">
        <v>24</v>
      </c>
    </row>
    <row r="143" spans="1:5" ht="12.75">
      <c r="A143" s="34" t="s">
        <v>50</v>
      </c>
      <c r="E143" s="35" t="s">
        <v>61</v>
      </c>
    </row>
    <row r="144" spans="1:5" ht="38.25">
      <c r="A144" s="38" t="s">
        <v>52</v>
      </c>
      <c r="E144" s="37" t="s">
        <v>229</v>
      </c>
    </row>
    <row r="145" spans="1:16" ht="25.5">
      <c r="A145" s="25" t="s">
        <v>45</v>
      </c>
      <c s="29" t="s">
        <v>230</v>
      </c>
      <c s="29" t="s">
        <v>231</v>
      </c>
      <c s="25" t="s">
        <v>61</v>
      </c>
      <c s="30" t="s">
        <v>232</v>
      </c>
      <c s="31" t="s">
        <v>166</v>
      </c>
      <c s="32">
        <v>18</v>
      </c>
      <c s="33">
        <v>0</v>
      </c>
      <c s="33">
        <f>ROUND(ROUND(H145,2)*ROUND(G145,3),2)</f>
      </c>
      <c r="O145">
        <f>(I145*21)/100</f>
      </c>
      <c t="s">
        <v>24</v>
      </c>
    </row>
    <row r="146" spans="1:5" ht="12.75">
      <c r="A146" s="34" t="s">
        <v>50</v>
      </c>
      <c r="E146" s="35" t="s">
        <v>61</v>
      </c>
    </row>
    <row r="147" spans="1:5" ht="38.25">
      <c r="A147" s="38" t="s">
        <v>52</v>
      </c>
      <c r="E147" s="37" t="s">
        <v>233</v>
      </c>
    </row>
    <row r="148" spans="1:16" ht="12.75">
      <c r="A148" s="25" t="s">
        <v>45</v>
      </c>
      <c s="29" t="s">
        <v>234</v>
      </c>
      <c s="29" t="s">
        <v>235</v>
      </c>
      <c s="25" t="s">
        <v>61</v>
      </c>
      <c s="30" t="s">
        <v>236</v>
      </c>
      <c s="31" t="s">
        <v>166</v>
      </c>
      <c s="32">
        <v>15</v>
      </c>
      <c s="33">
        <v>0</v>
      </c>
      <c s="33">
        <f>ROUND(ROUND(H148,2)*ROUND(G148,3),2)</f>
      </c>
      <c r="O148">
        <f>(I148*21)/100</f>
      </c>
      <c t="s">
        <v>24</v>
      </c>
    </row>
    <row r="149" spans="1:5" ht="12.75">
      <c r="A149" s="34" t="s">
        <v>50</v>
      </c>
      <c r="E149" s="35" t="s">
        <v>61</v>
      </c>
    </row>
    <row r="150" spans="1:5" ht="38.25">
      <c r="A150" s="36" t="s">
        <v>52</v>
      </c>
      <c r="E150" s="37" t="s">
        <v>237</v>
      </c>
    </row>
    <row r="151" spans="1:18" ht="12.75" customHeight="1">
      <c r="A151" s="6" t="s">
        <v>43</v>
      </c>
      <c s="6"/>
      <c s="40" t="s">
        <v>71</v>
      </c>
      <c s="6"/>
      <c s="27" t="s">
        <v>238</v>
      </c>
      <c s="6"/>
      <c s="6"/>
      <c s="6"/>
      <c s="41">
        <f>0+Q151</f>
      </c>
      <c r="O151">
        <f>0+R151</f>
      </c>
      <c r="Q151">
        <f>0+I152</f>
      </c>
      <c>
        <f>0+O152</f>
      </c>
    </row>
    <row r="152" spans="1:16" ht="12.75">
      <c r="A152" s="25" t="s">
        <v>45</v>
      </c>
      <c s="29" t="s">
        <v>239</v>
      </c>
      <c s="29" t="s">
        <v>240</v>
      </c>
      <c s="25" t="s">
        <v>61</v>
      </c>
      <c s="30" t="s">
        <v>241</v>
      </c>
      <c s="31" t="s">
        <v>166</v>
      </c>
      <c s="32">
        <v>22.5</v>
      </c>
      <c s="33">
        <v>0</v>
      </c>
      <c s="33">
        <f>ROUND(ROUND(H152,2)*ROUND(G152,3),2)</f>
      </c>
      <c r="O152">
        <f>(I152*21)/100</f>
      </c>
      <c t="s">
        <v>24</v>
      </c>
    </row>
    <row r="153" spans="1:5" ht="12.75">
      <c r="A153" s="34" t="s">
        <v>50</v>
      </c>
      <c r="E153" s="35" t="s">
        <v>61</v>
      </c>
    </row>
    <row r="154" spans="1:5" ht="25.5">
      <c r="A154" s="36" t="s">
        <v>52</v>
      </c>
      <c r="E154" s="37" t="s">
        <v>242</v>
      </c>
    </row>
    <row r="155" spans="1:18" ht="12.75" customHeight="1">
      <c r="A155" s="6" t="s">
        <v>43</v>
      </c>
      <c s="6"/>
      <c s="40" t="s">
        <v>75</v>
      </c>
      <c s="6"/>
      <c s="27" t="s">
        <v>243</v>
      </c>
      <c s="6"/>
      <c s="6"/>
      <c s="6"/>
      <c s="41">
        <f>0+Q155</f>
      </c>
      <c r="O155">
        <f>0+R155</f>
      </c>
      <c r="Q155">
        <f>0+I156+I159</f>
      </c>
      <c>
        <f>0+O156+O159</f>
      </c>
    </row>
    <row r="156" spans="1:16" ht="12.75">
      <c r="A156" s="25" t="s">
        <v>45</v>
      </c>
      <c s="29" t="s">
        <v>244</v>
      </c>
      <c s="29" t="s">
        <v>245</v>
      </c>
      <c s="25" t="s">
        <v>61</v>
      </c>
      <c s="30" t="s">
        <v>246</v>
      </c>
      <c s="31" t="s">
        <v>132</v>
      </c>
      <c s="32">
        <v>50</v>
      </c>
      <c s="33">
        <v>0</v>
      </c>
      <c s="33">
        <f>ROUND(ROUND(H156,2)*ROUND(G156,3),2)</f>
      </c>
      <c r="O156">
        <f>(I156*21)/100</f>
      </c>
      <c t="s">
        <v>24</v>
      </c>
    </row>
    <row r="157" spans="1:5" ht="12.75">
      <c r="A157" s="34" t="s">
        <v>50</v>
      </c>
      <c r="E157" s="35" t="s">
        <v>61</v>
      </c>
    </row>
    <row r="158" spans="1:5" ht="51">
      <c r="A158" s="38" t="s">
        <v>52</v>
      </c>
      <c r="E158" s="37" t="s">
        <v>247</v>
      </c>
    </row>
    <row r="159" spans="1:16" ht="12.75">
      <c r="A159" s="25" t="s">
        <v>45</v>
      </c>
      <c s="29" t="s">
        <v>248</v>
      </c>
      <c s="29" t="s">
        <v>249</v>
      </c>
      <c s="25" t="s">
        <v>61</v>
      </c>
      <c s="30" t="s">
        <v>250</v>
      </c>
      <c s="31" t="s">
        <v>101</v>
      </c>
      <c s="32">
        <v>1</v>
      </c>
      <c s="33">
        <v>0</v>
      </c>
      <c s="33">
        <f>ROUND(ROUND(H159,2)*ROUND(G159,3),2)</f>
      </c>
      <c r="O159">
        <f>(I159*21)/100</f>
      </c>
      <c t="s">
        <v>24</v>
      </c>
    </row>
    <row r="160" spans="1:5" ht="12.75">
      <c r="A160" s="34" t="s">
        <v>50</v>
      </c>
      <c r="E160" s="35" t="s">
        <v>61</v>
      </c>
    </row>
    <row r="161" spans="1:5" ht="12.75">
      <c r="A161" s="36" t="s">
        <v>52</v>
      </c>
      <c r="E161" s="37" t="s">
        <v>251</v>
      </c>
    </row>
    <row r="162" spans="1:18" ht="12.75" customHeight="1">
      <c r="A162" s="6" t="s">
        <v>43</v>
      </c>
      <c s="6"/>
      <c s="40" t="s">
        <v>40</v>
      </c>
      <c s="6"/>
      <c s="27" t="s">
        <v>252</v>
      </c>
      <c s="6"/>
      <c s="6"/>
      <c s="6"/>
      <c s="41">
        <f>0+Q162</f>
      </c>
      <c r="O162">
        <f>0+R162</f>
      </c>
      <c r="Q162">
        <f>0+I163+I166+I169+I172+I175+I178+I181+I184+I187+I190</f>
      </c>
      <c>
        <f>0+O163+O166+O169+O172+O175+O178+O181+O184+O187+O190</f>
      </c>
    </row>
    <row r="163" spans="1:16" ht="25.5">
      <c r="A163" s="25" t="s">
        <v>45</v>
      </c>
      <c s="29" t="s">
        <v>253</v>
      </c>
      <c s="29" t="s">
        <v>254</v>
      </c>
      <c s="25" t="s">
        <v>61</v>
      </c>
      <c s="30" t="s">
        <v>255</v>
      </c>
      <c s="31" t="s">
        <v>101</v>
      </c>
      <c s="32">
        <v>22</v>
      </c>
      <c s="33">
        <v>0</v>
      </c>
      <c s="33">
        <f>ROUND(ROUND(H163,2)*ROUND(G163,3),2)</f>
      </c>
      <c r="O163">
        <f>(I163*21)/100</f>
      </c>
      <c t="s">
        <v>24</v>
      </c>
    </row>
    <row r="164" spans="1:5" ht="12.75">
      <c r="A164" s="34" t="s">
        <v>50</v>
      </c>
      <c r="E164" s="35" t="s">
        <v>61</v>
      </c>
    </row>
    <row r="165" spans="1:5" ht="76.5">
      <c r="A165" s="38" t="s">
        <v>52</v>
      </c>
      <c r="E165" s="37" t="s">
        <v>256</v>
      </c>
    </row>
    <row r="166" spans="1:16" ht="12.75">
      <c r="A166" s="25" t="s">
        <v>45</v>
      </c>
      <c s="29" t="s">
        <v>257</v>
      </c>
      <c s="29" t="s">
        <v>258</v>
      </c>
      <c s="25" t="s">
        <v>61</v>
      </c>
      <c s="30" t="s">
        <v>259</v>
      </c>
      <c s="31" t="s">
        <v>101</v>
      </c>
      <c s="32">
        <v>2</v>
      </c>
      <c s="33">
        <v>0</v>
      </c>
      <c s="33">
        <f>ROUND(ROUND(H166,2)*ROUND(G166,3),2)</f>
      </c>
      <c r="O166">
        <f>(I166*21)/100</f>
      </c>
      <c t="s">
        <v>24</v>
      </c>
    </row>
    <row r="167" spans="1:5" ht="12.75">
      <c r="A167" s="34" t="s">
        <v>50</v>
      </c>
      <c r="E167" s="35" t="s">
        <v>61</v>
      </c>
    </row>
    <row r="168" spans="1:5" ht="12.75">
      <c r="A168" s="38" t="s">
        <v>52</v>
      </c>
      <c r="E168" s="37" t="s">
        <v>260</v>
      </c>
    </row>
    <row r="169" spans="1:16" ht="25.5">
      <c r="A169" s="25" t="s">
        <v>45</v>
      </c>
      <c s="29" t="s">
        <v>261</v>
      </c>
      <c s="29" t="s">
        <v>262</v>
      </c>
      <c s="25" t="s">
        <v>61</v>
      </c>
      <c s="30" t="s">
        <v>263</v>
      </c>
      <c s="31" t="s">
        <v>101</v>
      </c>
      <c s="32">
        <v>6</v>
      </c>
      <c s="33">
        <v>0</v>
      </c>
      <c s="33">
        <f>ROUND(ROUND(H169,2)*ROUND(G169,3),2)</f>
      </c>
      <c r="O169">
        <f>(I169*21)/100</f>
      </c>
      <c t="s">
        <v>24</v>
      </c>
    </row>
    <row r="170" spans="1:5" ht="12.75">
      <c r="A170" s="34" t="s">
        <v>50</v>
      </c>
      <c r="E170" s="35" t="s">
        <v>61</v>
      </c>
    </row>
    <row r="171" spans="1:5" ht="25.5">
      <c r="A171" s="38" t="s">
        <v>52</v>
      </c>
      <c r="E171" s="37" t="s">
        <v>264</v>
      </c>
    </row>
    <row r="172" spans="1:16" ht="12.75">
      <c r="A172" s="25" t="s">
        <v>45</v>
      </c>
      <c s="29" t="s">
        <v>265</v>
      </c>
      <c s="29" t="s">
        <v>266</v>
      </c>
      <c s="25" t="s">
        <v>61</v>
      </c>
      <c s="30" t="s">
        <v>267</v>
      </c>
      <c s="31" t="s">
        <v>101</v>
      </c>
      <c s="32">
        <v>2</v>
      </c>
      <c s="33">
        <v>0</v>
      </c>
      <c s="33">
        <f>ROUND(ROUND(H172,2)*ROUND(G172,3),2)</f>
      </c>
      <c r="O172">
        <f>(I172*21)/100</f>
      </c>
      <c t="s">
        <v>24</v>
      </c>
    </row>
    <row r="173" spans="1:5" ht="12.75">
      <c r="A173" s="34" t="s">
        <v>50</v>
      </c>
      <c r="E173" s="35" t="s">
        <v>61</v>
      </c>
    </row>
    <row r="174" spans="1:5" ht="12.75">
      <c r="A174" s="38" t="s">
        <v>52</v>
      </c>
      <c r="E174" s="37" t="s">
        <v>260</v>
      </c>
    </row>
    <row r="175" spans="1:16" ht="25.5">
      <c r="A175" s="25" t="s">
        <v>45</v>
      </c>
      <c s="29" t="s">
        <v>268</v>
      </c>
      <c s="29" t="s">
        <v>269</v>
      </c>
      <c s="25" t="s">
        <v>61</v>
      </c>
      <c s="30" t="s">
        <v>270</v>
      </c>
      <c s="31" t="s">
        <v>166</v>
      </c>
      <c s="32">
        <v>26.5</v>
      </c>
      <c s="33">
        <v>0</v>
      </c>
      <c s="33">
        <f>ROUND(ROUND(H175,2)*ROUND(G175,3),2)</f>
      </c>
      <c r="O175">
        <f>(I175*21)/100</f>
      </c>
      <c t="s">
        <v>24</v>
      </c>
    </row>
    <row r="176" spans="1:5" ht="25.5">
      <c r="A176" s="34" t="s">
        <v>50</v>
      </c>
      <c r="E176" s="35" t="s">
        <v>271</v>
      </c>
    </row>
    <row r="177" spans="1:5" ht="38.25">
      <c r="A177" s="38" t="s">
        <v>52</v>
      </c>
      <c r="E177" s="37" t="s">
        <v>272</v>
      </c>
    </row>
    <row r="178" spans="1:16" ht="25.5">
      <c r="A178" s="25" t="s">
        <v>45</v>
      </c>
      <c s="29" t="s">
        <v>273</v>
      </c>
      <c s="29" t="s">
        <v>274</v>
      </c>
      <c s="25" t="s">
        <v>61</v>
      </c>
      <c s="30" t="s">
        <v>275</v>
      </c>
      <c s="31" t="s">
        <v>166</v>
      </c>
      <c s="32">
        <v>26.5</v>
      </c>
      <c s="33">
        <v>0</v>
      </c>
      <c s="33">
        <f>ROUND(ROUND(H178,2)*ROUND(G178,3),2)</f>
      </c>
      <c r="O178">
        <f>(I178*21)/100</f>
      </c>
      <c t="s">
        <v>24</v>
      </c>
    </row>
    <row r="179" spans="1:5" ht="25.5">
      <c r="A179" s="34" t="s">
        <v>50</v>
      </c>
      <c r="E179" s="35" t="s">
        <v>271</v>
      </c>
    </row>
    <row r="180" spans="1:5" ht="38.25">
      <c r="A180" s="38" t="s">
        <v>52</v>
      </c>
      <c r="E180" s="37" t="s">
        <v>272</v>
      </c>
    </row>
    <row r="181" spans="1:16" ht="12.75">
      <c r="A181" s="25" t="s">
        <v>45</v>
      </c>
      <c s="29" t="s">
        <v>276</v>
      </c>
      <c s="29" t="s">
        <v>277</v>
      </c>
      <c s="25" t="s">
        <v>61</v>
      </c>
      <c s="30" t="s">
        <v>278</v>
      </c>
      <c s="31" t="s">
        <v>132</v>
      </c>
      <c s="32">
        <v>760</v>
      </c>
      <c s="33">
        <v>0</v>
      </c>
      <c s="33">
        <f>ROUND(ROUND(H181,2)*ROUND(G181,3),2)</f>
      </c>
      <c r="O181">
        <f>(I181*21)/100</f>
      </c>
      <c t="s">
        <v>24</v>
      </c>
    </row>
    <row r="182" spans="1:5" ht="12.75">
      <c r="A182" s="34" t="s">
        <v>50</v>
      </c>
      <c r="E182" s="35" t="s">
        <v>61</v>
      </c>
    </row>
    <row r="183" spans="1:5" ht="12.75">
      <c r="A183" s="38" t="s">
        <v>52</v>
      </c>
      <c r="E183" s="37" t="s">
        <v>279</v>
      </c>
    </row>
    <row r="184" spans="1:16" ht="12.75">
      <c r="A184" s="25" t="s">
        <v>45</v>
      </c>
      <c s="29" t="s">
        <v>280</v>
      </c>
      <c s="29" t="s">
        <v>281</v>
      </c>
      <c s="25" t="s">
        <v>61</v>
      </c>
      <c s="30" t="s">
        <v>282</v>
      </c>
      <c s="31" t="s">
        <v>132</v>
      </c>
      <c s="32">
        <v>23</v>
      </c>
      <c s="33">
        <v>0</v>
      </c>
      <c s="33">
        <f>ROUND(ROUND(H184,2)*ROUND(G184,3),2)</f>
      </c>
      <c r="O184">
        <f>(I184*21)/100</f>
      </c>
      <c t="s">
        <v>24</v>
      </c>
    </row>
    <row r="185" spans="1:5" ht="12.75">
      <c r="A185" s="34" t="s">
        <v>50</v>
      </c>
      <c r="E185" s="35" t="s">
        <v>61</v>
      </c>
    </row>
    <row r="186" spans="1:5" ht="51">
      <c r="A186" s="38" t="s">
        <v>52</v>
      </c>
      <c r="E186" s="37" t="s">
        <v>283</v>
      </c>
    </row>
    <row r="187" spans="1:16" ht="12.75">
      <c r="A187" s="25" t="s">
        <v>45</v>
      </c>
      <c s="29" t="s">
        <v>284</v>
      </c>
      <c s="29" t="s">
        <v>285</v>
      </c>
      <c s="25" t="s">
        <v>61</v>
      </c>
      <c s="30" t="s">
        <v>286</v>
      </c>
      <c s="31" t="s">
        <v>132</v>
      </c>
      <c s="32">
        <v>43</v>
      </c>
      <c s="33">
        <v>0</v>
      </c>
      <c s="33">
        <f>ROUND(ROUND(H187,2)*ROUND(G187,3),2)</f>
      </c>
      <c r="O187">
        <f>(I187*21)/100</f>
      </c>
      <c t="s">
        <v>24</v>
      </c>
    </row>
    <row r="188" spans="1:5" ht="12.75">
      <c r="A188" s="34" t="s">
        <v>50</v>
      </c>
      <c r="E188" s="35" t="s">
        <v>287</v>
      </c>
    </row>
    <row r="189" spans="1:5" ht="12.75">
      <c r="A189" s="38" t="s">
        <v>52</v>
      </c>
      <c r="E189" s="37" t="s">
        <v>134</v>
      </c>
    </row>
    <row r="190" spans="1:16" ht="12.75">
      <c r="A190" s="25" t="s">
        <v>45</v>
      </c>
      <c s="29" t="s">
        <v>288</v>
      </c>
      <c s="29" t="s">
        <v>289</v>
      </c>
      <c s="25" t="s">
        <v>61</v>
      </c>
      <c s="30" t="s">
        <v>290</v>
      </c>
      <c s="31" t="s">
        <v>132</v>
      </c>
      <c s="32">
        <v>43</v>
      </c>
      <c s="33">
        <v>0</v>
      </c>
      <c s="33">
        <f>ROUND(ROUND(H190,2)*ROUND(G190,3),2)</f>
      </c>
      <c r="O190">
        <f>(I190*21)/100</f>
      </c>
      <c t="s">
        <v>24</v>
      </c>
    </row>
    <row r="191" spans="1:5" ht="25.5">
      <c r="A191" s="34" t="s">
        <v>50</v>
      </c>
      <c r="E191" s="35" t="s">
        <v>291</v>
      </c>
    </row>
    <row r="192" spans="1:5" ht="12.75">
      <c r="A192" s="36" t="s">
        <v>52</v>
      </c>
      <c r="E192" s="37" t="s">
        <v>134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292</v>
      </c>
      <c s="42">
        <f>0+I8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292</v>
      </c>
      <c s="6"/>
      <c s="18" t="s">
        <v>293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22</v>
      </c>
      <c s="15" t="s">
        <v>34</v>
      </c>
      <c s="15" t="s">
        <v>36</v>
      </c>
      <c s="15" t="s">
        <v>23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30</v>
      </c>
      <c s="29" t="s">
        <v>76</v>
      </c>
      <c s="25" t="s">
        <v>61</v>
      </c>
      <c s="30" t="s">
        <v>77</v>
      </c>
      <c s="31" t="s">
        <v>66</v>
      </c>
      <c s="32">
        <v>1</v>
      </c>
      <c s="33">
        <v>0</v>
      </c>
      <c s="33">
        <f>ROUND(ROUND(H9,2)*ROUND(G9,3),2)</f>
      </c>
      <c r="O9">
        <f>(I9*21)/100</f>
      </c>
      <c t="s">
        <v>24</v>
      </c>
    </row>
    <row r="10" spans="1:5" ht="63.75">
      <c r="A10" s="34" t="s">
        <v>50</v>
      </c>
      <c r="E10" s="35" t="s">
        <v>294</v>
      </c>
    </row>
    <row r="11" spans="1:5" ht="12.75">
      <c r="A11" s="36" t="s">
        <v>52</v>
      </c>
      <c r="E11" s="37" t="s">
        <v>61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